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heckCompatibility="1"/>
  <bookViews>
    <workbookView xWindow="132" yWindow="528" windowWidth="22716" windowHeight="8940" activeTab="1"/>
  </bookViews>
  <sheets>
    <sheet name="Rekapitulace stavby" sheetId="1" r:id="rId1"/>
    <sheet name="A92 - Výměna oken v objek..." sheetId="2" r:id="rId2"/>
  </sheets>
  <definedNames>
    <definedName name="_xlnm._FilterDatabase" localSheetId="1" hidden="1">'A92 - Výměna oken v objek...'!$C$134:$K$315</definedName>
    <definedName name="_xlnm.Print_Titles" localSheetId="1">'A92 - Výměna oken v objek...'!$134:$134</definedName>
    <definedName name="_xlnm.Print_Titles" localSheetId="0">'Rekapitulace stavby'!$92:$92</definedName>
    <definedName name="_xlnm.Print_Area" localSheetId="1">'A92 - Výměna oken v objek...'!$C$4:$J$76,'A92 - Výměna oken v objek...'!$C$82:$J$118,'A92 - Výměna oken v objek...'!$C$124:$K$315</definedName>
    <definedName name="_xlnm.Print_Area" localSheetId="0">'Rekapitulace stavby'!$D$4:$AO$76,'Rekapitulace stavby'!$C$82:$AQ$96</definedName>
  </definedNames>
  <calcPr calcId="125725"/>
</workbook>
</file>

<file path=xl/calcChain.xml><?xml version="1.0" encoding="utf-8"?>
<calcChain xmlns="http://schemas.openxmlformats.org/spreadsheetml/2006/main">
  <c r="J37" i="2"/>
  <c r="J36"/>
  <c r="AY95" i="1"/>
  <c r="J35" i="2"/>
  <c r="AX95" i="1"/>
  <c r="BI315" i="2"/>
  <c r="BH315"/>
  <c r="BG315"/>
  <c r="BE315"/>
  <c r="T315"/>
  <c r="R315"/>
  <c r="P315"/>
  <c r="BI312"/>
  <c r="BH312"/>
  <c r="BG312"/>
  <c r="BE312"/>
  <c r="T312"/>
  <c r="R312"/>
  <c r="P312"/>
  <c r="BI311"/>
  <c r="BH311"/>
  <c r="BG311"/>
  <c r="BE311"/>
  <c r="T311"/>
  <c r="R311"/>
  <c r="P311"/>
  <c r="BI306"/>
  <c r="BH306"/>
  <c r="BG306"/>
  <c r="BE306"/>
  <c r="T306"/>
  <c r="T305"/>
  <c r="R306"/>
  <c r="R305" s="1"/>
  <c r="P306"/>
  <c r="P305"/>
  <c r="BI304"/>
  <c r="BH304"/>
  <c r="BG304"/>
  <c r="BE304"/>
  <c r="T304"/>
  <c r="T290"/>
  <c r="R304"/>
  <c r="P304"/>
  <c r="P290"/>
  <c r="BI291"/>
  <c r="BH291"/>
  <c r="BG291"/>
  <c r="BE291"/>
  <c r="T291"/>
  <c r="R291"/>
  <c r="R290" s="1"/>
  <c r="P291"/>
  <c r="BI289"/>
  <c r="BH289"/>
  <c r="BG289"/>
  <c r="BE289"/>
  <c r="T289"/>
  <c r="R289"/>
  <c r="P289"/>
  <c r="BI286"/>
  <c r="BH286"/>
  <c r="BG286"/>
  <c r="BE286"/>
  <c r="T286"/>
  <c r="R286"/>
  <c r="P286"/>
  <c r="BI283"/>
  <c r="BH283"/>
  <c r="BG283"/>
  <c r="BE283"/>
  <c r="T283"/>
  <c r="R283"/>
  <c r="P283"/>
  <c r="BI281"/>
  <c r="BH281"/>
  <c r="BG281"/>
  <c r="BE281"/>
  <c r="T281"/>
  <c r="R281"/>
  <c r="P281"/>
  <c r="BI279"/>
  <c r="BH279"/>
  <c r="BG279"/>
  <c r="BE279"/>
  <c r="T279"/>
  <c r="R279"/>
  <c r="P279"/>
  <c r="BI276"/>
  <c r="BH276"/>
  <c r="BG276"/>
  <c r="BE276"/>
  <c r="T276"/>
  <c r="R276"/>
  <c r="P276"/>
  <c r="BI274"/>
  <c r="BH274"/>
  <c r="BG274"/>
  <c r="BE274"/>
  <c r="T274"/>
  <c r="R274"/>
  <c r="P274"/>
  <c r="BI272"/>
  <c r="BH272"/>
  <c r="BG272"/>
  <c r="BE272"/>
  <c r="T272"/>
  <c r="R272"/>
  <c r="P272"/>
  <c r="BI270"/>
  <c r="BH270"/>
  <c r="BG270"/>
  <c r="BE270"/>
  <c r="T270"/>
  <c r="R270"/>
  <c r="P270"/>
  <c r="BI266"/>
  <c r="BH266"/>
  <c r="BG266"/>
  <c r="BE266"/>
  <c r="T266"/>
  <c r="R266"/>
  <c r="P266"/>
  <c r="BI262"/>
  <c r="BH262"/>
  <c r="BG262"/>
  <c r="BE262"/>
  <c r="T262"/>
  <c r="R262"/>
  <c r="P262"/>
  <c r="BI258"/>
  <c r="BH258"/>
  <c r="BG258"/>
  <c r="BE258"/>
  <c r="T258"/>
  <c r="R258"/>
  <c r="P258"/>
  <c r="BI254"/>
  <c r="BH254"/>
  <c r="BG254"/>
  <c r="BE254"/>
  <c r="T254"/>
  <c r="R254"/>
  <c r="P254"/>
  <c r="BI252"/>
  <c r="BH252"/>
  <c r="BG252"/>
  <c r="BE252"/>
  <c r="T252"/>
  <c r="R252"/>
  <c r="P252"/>
  <c r="BI250"/>
  <c r="BH250"/>
  <c r="BG250"/>
  <c r="BE250"/>
  <c r="T250"/>
  <c r="R250"/>
  <c r="P250"/>
  <c r="BI246"/>
  <c r="BH246"/>
  <c r="BG246"/>
  <c r="BE246"/>
  <c r="T246"/>
  <c r="R246"/>
  <c r="P246"/>
  <c r="BI234"/>
  <c r="BH234"/>
  <c r="BG234"/>
  <c r="BE234"/>
  <c r="T234"/>
  <c r="R234"/>
  <c r="P234"/>
  <c r="BI232"/>
  <c r="BH232"/>
  <c r="BG232"/>
  <c r="BE232"/>
  <c r="T232"/>
  <c r="R232"/>
  <c r="P232"/>
  <c r="BI230"/>
  <c r="BH230"/>
  <c r="BG230"/>
  <c r="BE230"/>
  <c r="T230"/>
  <c r="R230"/>
  <c r="P230"/>
  <c r="BI228"/>
  <c r="BH228"/>
  <c r="BG228"/>
  <c r="BE228"/>
  <c r="T228"/>
  <c r="R228"/>
  <c r="P228"/>
  <c r="BI226"/>
  <c r="BH226"/>
  <c r="BG226"/>
  <c r="BE226"/>
  <c r="T226"/>
  <c r="R226"/>
  <c r="P226"/>
  <c r="BI224"/>
  <c r="BH224"/>
  <c r="BG224"/>
  <c r="BE224"/>
  <c r="T224"/>
  <c r="R224"/>
  <c r="P224"/>
  <c r="BI222"/>
  <c r="BH222"/>
  <c r="BG222"/>
  <c r="BE222"/>
  <c r="T222"/>
  <c r="R222"/>
  <c r="P222"/>
  <c r="BI220"/>
  <c r="BH220"/>
  <c r="BG220"/>
  <c r="BE220"/>
  <c r="T220"/>
  <c r="R220"/>
  <c r="P220"/>
  <c r="BI218"/>
  <c r="BH218"/>
  <c r="BG218"/>
  <c r="BE218"/>
  <c r="T218"/>
  <c r="R218"/>
  <c r="P218"/>
  <c r="BI216"/>
  <c r="BH216"/>
  <c r="BG216"/>
  <c r="BE216"/>
  <c r="T216"/>
  <c r="R216"/>
  <c r="P216"/>
  <c r="BI214"/>
  <c r="BH214"/>
  <c r="BG214"/>
  <c r="BE214"/>
  <c r="T214"/>
  <c r="R214"/>
  <c r="P214"/>
  <c r="BI202"/>
  <c r="BH202"/>
  <c r="BG202"/>
  <c r="BE202"/>
  <c r="T202"/>
  <c r="R202"/>
  <c r="P202"/>
  <c r="BI200"/>
  <c r="BH200"/>
  <c r="BG200"/>
  <c r="BE200"/>
  <c r="T200"/>
  <c r="R200"/>
  <c r="P200"/>
  <c r="BI198"/>
  <c r="BH198"/>
  <c r="BG198"/>
  <c r="BE198"/>
  <c r="T198"/>
  <c r="R198"/>
  <c r="P198"/>
  <c r="BI196"/>
  <c r="BH196"/>
  <c r="BG196"/>
  <c r="BE196"/>
  <c r="T196"/>
  <c r="R196"/>
  <c r="P196"/>
  <c r="BI194"/>
  <c r="BH194"/>
  <c r="BG194"/>
  <c r="BE194"/>
  <c r="T194"/>
  <c r="R194"/>
  <c r="P194"/>
  <c r="BI192"/>
  <c r="BH192"/>
  <c r="BG192"/>
  <c r="BE192"/>
  <c r="T192"/>
  <c r="R192"/>
  <c r="P192"/>
  <c r="BI190"/>
  <c r="BH190"/>
  <c r="BG190"/>
  <c r="BE190"/>
  <c r="T190"/>
  <c r="R190"/>
  <c r="P190"/>
  <c r="BI187"/>
  <c r="BH187"/>
  <c r="BG187"/>
  <c r="BE187"/>
  <c r="T187"/>
  <c r="T186" s="1"/>
  <c r="R187"/>
  <c r="R186" s="1"/>
  <c r="P187"/>
  <c r="P186"/>
  <c r="BI185"/>
  <c r="BH185"/>
  <c r="BG185"/>
  <c r="BE185"/>
  <c r="T185"/>
  <c r="R185"/>
  <c r="P185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65"/>
  <c r="BH165"/>
  <c r="BG165"/>
  <c r="BE165"/>
  <c r="T165"/>
  <c r="R165"/>
  <c r="P165"/>
  <c r="BI164"/>
  <c r="BH164"/>
  <c r="BG164"/>
  <c r="BE164"/>
  <c r="T164"/>
  <c r="R164"/>
  <c r="P164"/>
  <c r="BI162"/>
  <c r="BH162"/>
  <c r="BG162"/>
  <c r="BE162"/>
  <c r="T162"/>
  <c r="R162"/>
  <c r="P162"/>
  <c r="BI160"/>
  <c r="BH160"/>
  <c r="BG160"/>
  <c r="BE160"/>
  <c r="T160"/>
  <c r="R160"/>
  <c r="P160"/>
  <c r="BI159"/>
  <c r="BH159"/>
  <c r="BG159"/>
  <c r="BE159"/>
  <c r="T159"/>
  <c r="R159"/>
  <c r="P159"/>
  <c r="BI157"/>
  <c r="BH157"/>
  <c r="BG157"/>
  <c r="BE157"/>
  <c r="T157"/>
  <c r="R157"/>
  <c r="P157"/>
  <c r="BI155"/>
  <c r="BH155"/>
  <c r="BG155"/>
  <c r="BE155"/>
  <c r="T155"/>
  <c r="R155"/>
  <c r="P155"/>
  <c r="BI154"/>
  <c r="BH154"/>
  <c r="BG154"/>
  <c r="BE154"/>
  <c r="T154"/>
  <c r="R154"/>
  <c r="P154"/>
  <c r="BI152"/>
  <c r="BH152"/>
  <c r="BG152"/>
  <c r="BE152"/>
  <c r="T152"/>
  <c r="R152"/>
  <c r="P152"/>
  <c r="BI150"/>
  <c r="BH150"/>
  <c r="BG150"/>
  <c r="BE150"/>
  <c r="T150"/>
  <c r="R150"/>
  <c r="P150"/>
  <c r="BI149"/>
  <c r="BH149"/>
  <c r="BG149"/>
  <c r="BE149"/>
  <c r="T149"/>
  <c r="R149"/>
  <c r="P149"/>
  <c r="BI147"/>
  <c r="BH147"/>
  <c r="BG147"/>
  <c r="BE147"/>
  <c r="T147"/>
  <c r="R147"/>
  <c r="P147"/>
  <c r="BI145"/>
  <c r="BH145"/>
  <c r="BG145"/>
  <c r="BE145"/>
  <c r="T145"/>
  <c r="R145"/>
  <c r="P145"/>
  <c r="BI141"/>
  <c r="BH141"/>
  <c r="BG141"/>
  <c r="BE141"/>
  <c r="T141"/>
  <c r="R141"/>
  <c r="P141"/>
  <c r="BI138"/>
  <c r="BH138"/>
  <c r="BG138"/>
  <c r="BE138"/>
  <c r="T138"/>
  <c r="R138"/>
  <c r="P138"/>
  <c r="J132"/>
  <c r="J131"/>
  <c r="F131"/>
  <c r="F129"/>
  <c r="E127"/>
  <c r="BI116"/>
  <c r="BH116"/>
  <c r="BG116"/>
  <c r="BE116"/>
  <c r="BI115"/>
  <c r="BH115"/>
  <c r="BG115"/>
  <c r="BF115"/>
  <c r="BE115"/>
  <c r="BI114"/>
  <c r="BH114"/>
  <c r="BG114"/>
  <c r="BF114"/>
  <c r="BE114"/>
  <c r="BI113"/>
  <c r="BH113"/>
  <c r="BG113"/>
  <c r="BF113"/>
  <c r="BE113"/>
  <c r="BI112"/>
  <c r="BH112"/>
  <c r="BG112"/>
  <c r="BF112"/>
  <c r="BE112"/>
  <c r="BI111"/>
  <c r="BH111"/>
  <c r="BG111"/>
  <c r="BF111"/>
  <c r="BE111"/>
  <c r="J90"/>
  <c r="J89"/>
  <c r="F89"/>
  <c r="F87"/>
  <c r="E85"/>
  <c r="J16"/>
  <c r="E16"/>
  <c r="F90"/>
  <c r="J15"/>
  <c r="J10"/>
  <c r="J87"/>
  <c r="L90" i="1"/>
  <c r="AM90"/>
  <c r="AM89"/>
  <c r="L89"/>
  <c r="AM87"/>
  <c r="L87"/>
  <c r="L85"/>
  <c r="L84"/>
  <c r="BK315" i="2"/>
  <c r="BK291"/>
  <c r="BK289"/>
  <c r="BK276"/>
  <c r="J274"/>
  <c r="J272"/>
  <c r="J266"/>
  <c r="J262"/>
  <c r="BK254"/>
  <c r="BK252"/>
  <c r="BK250"/>
  <c r="BK246"/>
  <c r="J234"/>
  <c r="J232"/>
  <c r="J230"/>
  <c r="BK228"/>
  <c r="J226"/>
  <c r="BK224"/>
  <c r="BK222"/>
  <c r="J220"/>
  <c r="J218"/>
  <c r="BK216"/>
  <c r="BK194"/>
  <c r="BK192"/>
  <c r="J187"/>
  <c r="J183"/>
  <c r="J181"/>
  <c r="J180"/>
  <c r="BK179"/>
  <c r="J178"/>
  <c r="J165"/>
  <c r="BK164"/>
  <c r="BK157"/>
  <c r="J154"/>
  <c r="BK152"/>
  <c r="BK141"/>
  <c r="J312"/>
  <c r="J311"/>
  <c r="BK306"/>
  <c r="BK304"/>
  <c r="BK286"/>
  <c r="J276"/>
  <c r="J270"/>
  <c r="J258"/>
  <c r="J250"/>
  <c r="BK226"/>
  <c r="BK214"/>
  <c r="BK202"/>
  <c r="J198"/>
  <c r="J196"/>
  <c r="BK180"/>
  <c r="BK165"/>
  <c r="BK162"/>
  <c r="BK160"/>
  <c r="J157"/>
  <c r="J155"/>
  <c r="J152"/>
  <c r="J150"/>
  <c r="BK149"/>
  <c r="J147"/>
  <c r="BK145"/>
  <c r="BK138"/>
  <c r="BK312"/>
  <c r="BK311"/>
  <c r="J306"/>
  <c r="J291"/>
  <c r="BK283"/>
  <c r="J281"/>
  <c r="BK279"/>
  <c r="BK266"/>
  <c r="BK258"/>
  <c r="BK230"/>
  <c r="J228"/>
  <c r="J224"/>
  <c r="J222"/>
  <c r="J216"/>
  <c r="J202"/>
  <c r="BK200"/>
  <c r="J190"/>
  <c r="BK187"/>
  <c r="J185"/>
  <c r="BK183"/>
  <c r="J182"/>
  <c r="BK181"/>
  <c r="BK178"/>
  <c r="J162"/>
  <c r="J160"/>
  <c r="BK159"/>
  <c r="BK154"/>
  <c r="J149"/>
  <c r="J315"/>
  <c r="J304"/>
  <c r="J289"/>
  <c r="J286"/>
  <c r="J283"/>
  <c r="BK281"/>
  <c r="J279"/>
  <c r="BK274"/>
  <c r="BK272"/>
  <c r="BK270"/>
  <c r="BK262"/>
  <c r="J254"/>
  <c r="J252"/>
  <c r="J246"/>
  <c r="BK234"/>
  <c r="BK232"/>
  <c r="BK220"/>
  <c r="BK218"/>
  <c r="J214"/>
  <c r="J200"/>
  <c r="BK198"/>
  <c r="BK196"/>
  <c r="J194"/>
  <c r="J192"/>
  <c r="BK190"/>
  <c r="BK185"/>
  <c r="BK182"/>
  <c r="J179"/>
  <c r="J164"/>
  <c r="J159"/>
  <c r="BK155"/>
  <c r="BK150"/>
  <c r="BK147"/>
  <c r="J145"/>
  <c r="J141"/>
  <c r="J138"/>
  <c r="AS94" i="1"/>
  <c r="BK137" i="2" l="1"/>
  <c r="R137"/>
  <c r="R144"/>
  <c r="P177"/>
  <c r="BK197"/>
  <c r="J197" s="1"/>
  <c r="J102" s="1"/>
  <c r="P310"/>
  <c r="P309"/>
  <c r="P137"/>
  <c r="T137"/>
  <c r="P144"/>
  <c r="BK177"/>
  <c r="J177" s="1"/>
  <c r="J98" s="1"/>
  <c r="R177"/>
  <c r="P189"/>
  <c r="R189"/>
  <c r="T189"/>
  <c r="R310"/>
  <c r="R309"/>
  <c r="T197"/>
  <c r="P275"/>
  <c r="T275"/>
  <c r="T310"/>
  <c r="T309" s="1"/>
  <c r="BK144"/>
  <c r="J144" s="1"/>
  <c r="J97" s="1"/>
  <c r="T144"/>
  <c r="T177"/>
  <c r="BK189"/>
  <c r="J189"/>
  <c r="J101" s="1"/>
  <c r="P197"/>
  <c r="R197"/>
  <c r="BK275"/>
  <c r="J275" s="1"/>
  <c r="J103" s="1"/>
  <c r="R275"/>
  <c r="BK310"/>
  <c r="J310" s="1"/>
  <c r="J107" s="1"/>
  <c r="F132"/>
  <c r="BF138"/>
  <c r="BF152"/>
  <c r="BF155"/>
  <c r="BF157"/>
  <c r="BF190"/>
  <c r="BF192"/>
  <c r="BF198"/>
  <c r="BF200"/>
  <c r="BF202"/>
  <c r="BF216"/>
  <c r="BF234"/>
  <c r="BF258"/>
  <c r="BF262"/>
  <c r="BF276"/>
  <c r="BF283"/>
  <c r="BF286"/>
  <c r="BF291"/>
  <c r="BK290"/>
  <c r="J290"/>
  <c r="J104"/>
  <c r="J129"/>
  <c r="BF147"/>
  <c r="BF149"/>
  <c r="BF159"/>
  <c r="BF160"/>
  <c r="BF162"/>
  <c r="BF181"/>
  <c r="BF183"/>
  <c r="BF214"/>
  <c r="BF222"/>
  <c r="BF226"/>
  <c r="BF252"/>
  <c r="BF289"/>
  <c r="BF304"/>
  <c r="BF312"/>
  <c r="BK186"/>
  <c r="J186" s="1"/>
  <c r="J99" s="1"/>
  <c r="BK305"/>
  <c r="J305" s="1"/>
  <c r="J105" s="1"/>
  <c r="BF141"/>
  <c r="BF145"/>
  <c r="BF150"/>
  <c r="BF154"/>
  <c r="BF187"/>
  <c r="BF194"/>
  <c r="BF196"/>
  <c r="BF218"/>
  <c r="BF246"/>
  <c r="BF250"/>
  <c r="BF266"/>
  <c r="BF270"/>
  <c r="BF274"/>
  <c r="BF279"/>
  <c r="BF281"/>
  <c r="BF311"/>
  <c r="BF164"/>
  <c r="BF165"/>
  <c r="BF178"/>
  <c r="BF179"/>
  <c r="BF180"/>
  <c r="BF182"/>
  <c r="BF185"/>
  <c r="BF220"/>
  <c r="BF224"/>
  <c r="BF228"/>
  <c r="BF230"/>
  <c r="BF232"/>
  <c r="BF254"/>
  <c r="BF272"/>
  <c r="BF306"/>
  <c r="BF315"/>
  <c r="F33"/>
  <c r="AZ95" i="1" s="1"/>
  <c r="AZ94" s="1"/>
  <c r="AV94" s="1"/>
  <c r="AK29" s="1"/>
  <c r="J33" i="2"/>
  <c r="AV95" i="1" s="1"/>
  <c r="F35" i="2"/>
  <c r="BB95" i="1" s="1"/>
  <c r="BB94" s="1"/>
  <c r="W31" s="1"/>
  <c r="F37" i="2"/>
  <c r="BD95" i="1" s="1"/>
  <c r="BD94" s="1"/>
  <c r="W33" s="1"/>
  <c r="F36" i="2"/>
  <c r="BC95" i="1" s="1"/>
  <c r="BC94" s="1"/>
  <c r="W32" s="1"/>
  <c r="P188" i="2" l="1"/>
  <c r="T188"/>
  <c r="T136"/>
  <c r="T135" s="1"/>
  <c r="R188"/>
  <c r="P136"/>
  <c r="P135" s="1"/>
  <c r="AU95" i="1" s="1"/>
  <c r="AU94" s="1"/>
  <c r="BK136" i="2"/>
  <c r="J136" s="1"/>
  <c r="J95" s="1"/>
  <c r="R136"/>
  <c r="R135"/>
  <c r="J137"/>
  <c r="J96" s="1"/>
  <c r="BK188"/>
  <c r="J188"/>
  <c r="J100" s="1"/>
  <c r="BK309"/>
  <c r="J309" s="1"/>
  <c r="J106" s="1"/>
  <c r="AX94" i="1"/>
  <c r="W29"/>
  <c r="AY94"/>
  <c r="BK135" i="2" l="1"/>
  <c r="J135" s="1"/>
  <c r="J94" s="1"/>
  <c r="J28" l="1"/>
  <c r="J116" l="1"/>
  <c r="J110" s="1"/>
  <c r="J29" s="1"/>
  <c r="J30" s="1"/>
  <c r="AG95" i="1" s="1"/>
  <c r="AG94" s="1"/>
  <c r="BF116" i="2" l="1"/>
  <c r="J34" s="1"/>
  <c r="AW95" i="1" s="1"/>
  <c r="AT95" s="1"/>
  <c r="AN95" s="1"/>
  <c r="AK26"/>
  <c r="J118" i="2"/>
  <c r="J39" l="1"/>
  <c r="F34"/>
  <c r="BA95" i="1" s="1"/>
  <c r="BA94" s="1"/>
  <c r="AW94" s="1"/>
  <c r="AK30" s="1"/>
  <c r="AK35" s="1"/>
  <c r="AT94" l="1"/>
  <c r="W30"/>
  <c r="AN94" l="1"/>
</calcChain>
</file>

<file path=xl/sharedStrings.xml><?xml version="1.0" encoding="utf-8"?>
<sst xmlns="http://schemas.openxmlformats.org/spreadsheetml/2006/main" count="2200" uniqueCount="496">
  <si>
    <t>Export Komplet</t>
  </si>
  <si>
    <t/>
  </si>
  <si>
    <t>2.0</t>
  </si>
  <si>
    <t>ZAMOK</t>
  </si>
  <si>
    <t>False</t>
  </si>
  <si>
    <t>{3d9382bb-70e0-4114-bd4f-4863ea6e4a7e}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</si>
  <si>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</si>
  <si>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</si>
  <si>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</si>
  <si>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</si>
  <si>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</si>
  <si>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</si>
  <si>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</si>
  <si>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</si>
  <si>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A92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</si>
  <si>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</si>
  <si>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</si>
  <si>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Výměna oken v objektu č.p. 7, náměstí Svobody, k.ú.Místek</t>
  </si>
  <si>
    <t>KSO:</t>
  </si>
  <si>
    <t>CC-CZ:</t>
  </si>
  <si>
    <t>Místo:</t>
  </si>
  <si>
    <t>Náměstí Svobody , Místek</t>
  </si>
  <si>
    <t>Datum:</t>
  </si>
  <si>
    <t>11.11.2019</t>
  </si>
  <si>
    <t>Zadavatel:</t>
  </si>
  <si>
    <t>IČ:</t>
  </si>
  <si>
    <t>002966-43</t>
  </si>
  <si>
    <t>Statutární město Frýdek - Místek</t>
  </si>
  <si>
    <t>DIČ:</t>
  </si>
  <si>
    <t>Uchazeč:</t>
  </si>
  <si>
    <t>Vyplň údaj</t>
  </si>
  <si>
    <t>Projektant:</t>
  </si>
  <si>
    <t>VENEZA spol.s r. o.</t>
  </si>
  <si>
    <t>True</t>
  </si>
  <si>
    <t>Zpracovatel:</t>
  </si>
  <si>
    <t>Ing. Lumír Hajdušek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</si>
  <si>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</si>
  <si>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</si>
  <si>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</si>
  <si>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</si>
  <si>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</si>
  <si>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</si>
  <si>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</si>
  <si>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</si>
  <si>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</si>
  <si>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</si>
  <si>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</si>
  <si>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</si>
  <si>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</si>
  <si>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</si>
  <si>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</si>
  <si>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</si>
  <si>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</si>
  <si>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</si>
  <si>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</si>
  <si>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</si>
  <si>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</si>
  <si>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</si>
  <si>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</si>
  <si>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</si>
  <si>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</si>
  <si>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</si>
  <si>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</si>
  <si>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</si>
  <si>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</si>
  <si>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</si>
  <si>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</si>
  <si>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</si>
  <si>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</si>
  <si>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</si>
  <si>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</si>
  <si>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</si>
  <si>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</si>
  <si>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</si>
  <si>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</si>
  <si>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</si>
  <si>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</si>
  <si>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</si>
  <si>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</si>
  <si>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</si>
  <si>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</si>
  <si>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</si>
  <si>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</si>
  <si>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</si>
  <si>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SOUPISU PRACÍ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</si>
  <si>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</si>
  <si>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</si>
  <si>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</si>
  <si>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</si>
  <si>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</si>
  <si>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</si>
  <si>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</si>
  <si>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</si>
  <si>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</si>
  <si>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</si>
  <si>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</si>
  <si>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</si>
  <si>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</si>
  <si>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764 - Konstrukce klempířské</t>
  </si>
  <si>
    <t xml:space="preserve">    766 - Konstrukce truhlářské</t>
  </si>
  <si>
    <t xml:space="preserve">    784 - Dokončovací práce - malby a tapety</t>
  </si>
  <si>
    <t xml:space="preserve">    787 - Dokončovací práce - zasklívání</t>
  </si>
  <si>
    <t>HZS - Hodinové zúčtovací sazby</t>
  </si>
  <si>
    <t>VRN - Vedlejší rozpočtové náklady</t>
  </si>
  <si>
    <t xml:space="preserve">    VRN3 - Zařízení staveniště</t>
  </si>
  <si>
    <t>2) Ostatní náklady</t>
  </si>
  <si>
    <t>Zařízení staveniště</t>
  </si>
  <si>
    <t>VRN</t>
  </si>
  <si>
    <t>2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</si>
  <si>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</si>
  <si>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</si>
  <si>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</si>
  <si>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</si>
  <si>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</si>
  <si>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</si>
  <si>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</si>
  <si>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</si>
  <si>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</si>
  <si>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</si>
  <si>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</si>
  <si>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</si>
  <si>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</si>
  <si>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</si>
  <si>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</si>
  <si>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</si>
  <si>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</si>
  <si>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</si>
  <si>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</si>
  <si>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</si>
  <si>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</si>
  <si>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</si>
  <si>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</si>
  <si>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</si>
  <si>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</si>
  <si>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</si>
  <si>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612315302</t>
  </si>
  <si>
    <t>Vápenná štuková omítka ostění nebo nadpraží</t>
  </si>
  <si>
    <t>m2</t>
  </si>
  <si>
    <t>4</t>
  </si>
  <si>
    <t>-1110023782</t>
  </si>
  <si>
    <t>VV</t>
  </si>
  <si>
    <t xml:space="preserve">"vyspravení ostění po osazení nových oken" </t>
  </si>
  <si>
    <t xml:space="preserve">     (12+12+12) * 1,6</t>
  </si>
  <si>
    <t>619315131</t>
  </si>
  <si>
    <t>Vytažení vápenných fabionů, hran nebo koutů</t>
  </si>
  <si>
    <t>m</t>
  </si>
  <si>
    <t>-139017744</t>
  </si>
  <si>
    <t xml:space="preserve">"vyspravení  po osazení nových oken" </t>
  </si>
  <si>
    <t xml:space="preserve">     (12+12+12) * 5,0</t>
  </si>
  <si>
    <t>9</t>
  </si>
  <si>
    <t>Ostatní konstrukce a práce, bourání</t>
  </si>
  <si>
    <t>3</t>
  </si>
  <si>
    <t>941121112</t>
  </si>
  <si>
    <t>Montáž lešení řadového trubkového těžkého s podlahami zatížení do 300 kg/m2 š do 1,5 m v do 20 m</t>
  </si>
  <si>
    <t>1398386391</t>
  </si>
  <si>
    <t>(12,20+13,0+26,43+4*1,5)*16,0</t>
  </si>
  <si>
    <t>941121212</t>
  </si>
  <si>
    <t>Příplatek k lešení řadovému trubkovému těžkému s podlahami š 1,5 m v 20 m za první a ZKD den použití</t>
  </si>
  <si>
    <t>-1863625532</t>
  </si>
  <si>
    <t>922,08*5*30</t>
  </si>
  <si>
    <t>5</t>
  </si>
  <si>
    <t>941121812</t>
  </si>
  <si>
    <t>Demontáž lešení řadového trubkového těžkého s podlahami zatížení do 300 kg/m2 š do 1,5 m v do 20 m</t>
  </si>
  <si>
    <t>1078976408</t>
  </si>
  <si>
    <t>944211111</t>
  </si>
  <si>
    <t>Montáž ochranného ohrazení trubkového/dílcového na vnějších stranách objektů lehkého tř. B</t>
  </si>
  <si>
    <t>1006743526</t>
  </si>
  <si>
    <t>(12,20+13,0+26,43+4*1,5)*3</t>
  </si>
  <si>
    <t>7</t>
  </si>
  <si>
    <t>944211211</t>
  </si>
  <si>
    <t>Příplatek k ochrannému ohrazení lehkému tř.B na vnějších stranách objektů za první a ZKD den použití</t>
  </si>
  <si>
    <t>-2055195470</t>
  </si>
  <si>
    <t>172,89*5*30</t>
  </si>
  <si>
    <t>8</t>
  </si>
  <si>
    <t>944211811</t>
  </si>
  <si>
    <t>Demontáž ochranného ohrazení trubkového/dílcového na vnějších stranách objektů lehkého tř. B</t>
  </si>
  <si>
    <t>1884784504</t>
  </si>
  <si>
    <t>944611111</t>
  </si>
  <si>
    <t>Montáž ochranné plachty z textilie z umělých vláken</t>
  </si>
  <si>
    <t>-515867976</t>
  </si>
  <si>
    <t>10</t>
  </si>
  <si>
    <t>M</t>
  </si>
  <si>
    <t>95250515</t>
  </si>
  <si>
    <t>nájem za den plachty ochranné z plastové textilie</t>
  </si>
  <si>
    <t>33598170</t>
  </si>
  <si>
    <t>11</t>
  </si>
  <si>
    <t>944611811</t>
  </si>
  <si>
    <t>Demontáž ochranné plachty z textilie z umělých vláken</t>
  </si>
  <si>
    <t>821813994</t>
  </si>
  <si>
    <t>12</t>
  </si>
  <si>
    <t>949511112</t>
  </si>
  <si>
    <t>Montáž podchodu u trubkových lešení š do 2 m</t>
  </si>
  <si>
    <t>1187281845</t>
  </si>
  <si>
    <t>"přestřešení vstupu "    6,0</t>
  </si>
  <si>
    <t>13</t>
  </si>
  <si>
    <t>949511212</t>
  </si>
  <si>
    <t>Příplatek k podchodu u trubkových lešení š do 2 m za první a ZKD den použití</t>
  </si>
  <si>
    <t>-799729219</t>
  </si>
  <si>
    <t>6,0*5*30</t>
  </si>
  <si>
    <t>14</t>
  </si>
  <si>
    <t>949511812</t>
  </si>
  <si>
    <t>Demontáž podchodu u trubkových lešení š do 2 m</t>
  </si>
  <si>
    <t>721924025</t>
  </si>
  <si>
    <t>968062356</t>
  </si>
  <si>
    <t>Vybourání dřevěných rámů oken dvojitých včetně křídel pl do 4 m2</t>
  </si>
  <si>
    <t>-1475160800</t>
  </si>
  <si>
    <t>" T1 "      1,3*1,8*4</t>
  </si>
  <si>
    <t>" T2 "      1,5*1,7*4</t>
  </si>
  <si>
    <t>" T3 "      1,5*1,8*8</t>
  </si>
  <si>
    <t>" T4 "      2,0*1,7*4</t>
  </si>
  <si>
    <t>" T5 "      2,6*1,7*4</t>
  </si>
  <si>
    <t>" T6 "      1,5*1,6*4</t>
  </si>
  <si>
    <t>" T7 "      1,3*1,6*2</t>
  </si>
  <si>
    <t>" T8 "      2,6*1,7*2</t>
  </si>
  <si>
    <t>" T9 "      2,0*1,6*2</t>
  </si>
  <si>
    <t>" T10 "    1,5*1,6*2</t>
  </si>
  <si>
    <t>Součet</t>
  </si>
  <si>
    <t>997</t>
  </si>
  <si>
    <t>Přesun sutě</t>
  </si>
  <si>
    <t>16</t>
  </si>
  <si>
    <t>997013215</t>
  </si>
  <si>
    <t>Vnitrostaveništní doprava suti a vybouraných hmot pro budovy v do 18 m ručně</t>
  </si>
  <si>
    <t>t</t>
  </si>
  <si>
    <t>1662652724</t>
  </si>
  <si>
    <t>17</t>
  </si>
  <si>
    <t>997013804</t>
  </si>
  <si>
    <t>Poplatek za uložení na skládce (skládkovné) stavebního odpadu ze skla kód odpadu 170 202</t>
  </si>
  <si>
    <t>-1901957708</t>
  </si>
  <si>
    <t>18</t>
  </si>
  <si>
    <t>997013831</t>
  </si>
  <si>
    <t>Poplatek za uložení na skládce (skládkovné) stavebního odpadu směsného kód odpadu 170 904</t>
  </si>
  <si>
    <t>-1376184920</t>
  </si>
  <si>
    <t>19</t>
  </si>
  <si>
    <t>997221131</t>
  </si>
  <si>
    <t>Vodorovná doprava vybouraných hmot nošením do 50 m</t>
  </si>
  <si>
    <t>-222923351</t>
  </si>
  <si>
    <t>20</t>
  </si>
  <si>
    <t>997221571</t>
  </si>
  <si>
    <t>Vodorovná doprava vybouraných hmot do 1 km</t>
  </si>
  <si>
    <t>-1574272154</t>
  </si>
  <si>
    <t>997221579</t>
  </si>
  <si>
    <t>Příplatek ZKD 1 km u vodorovné dopravy vybouraných hmot</t>
  </si>
  <si>
    <t>-989809810</t>
  </si>
  <si>
    <t>6,082*9</t>
  </si>
  <si>
    <t>22</t>
  </si>
  <si>
    <t>997221612</t>
  </si>
  <si>
    <t>Nakládání vybouraných hmot na dopravní prostředky pro vodorovnou dopravu</t>
  </si>
  <si>
    <t>-902608378</t>
  </si>
  <si>
    <t>998</t>
  </si>
  <si>
    <t>Přesun hmot</t>
  </si>
  <si>
    <t>23</t>
  </si>
  <si>
    <t>998018003</t>
  </si>
  <si>
    <t>Přesun hmot ruční pro budovy v do 24 m</t>
  </si>
  <si>
    <t>-1024384854</t>
  </si>
  <si>
    <t>PSV</t>
  </si>
  <si>
    <t>Práce a dodávky PSV</t>
  </si>
  <si>
    <t>764</t>
  </si>
  <si>
    <t>Konstrukce klempířské</t>
  </si>
  <si>
    <t>24</t>
  </si>
  <si>
    <t>764002851</t>
  </si>
  <si>
    <t>Demontáž oplechování parapetů do suti</t>
  </si>
  <si>
    <t>-1777429419</t>
  </si>
  <si>
    <t>" pol K "        78,3</t>
  </si>
  <si>
    <t>25</t>
  </si>
  <si>
    <t>764246344</t>
  </si>
  <si>
    <t>Oplechování parapetů rovných celoplošně lepené z TiZn lesklého plechu rš 330 mm</t>
  </si>
  <si>
    <t>-1878659989</t>
  </si>
  <si>
    <t>26</t>
  </si>
  <si>
    <t>764246365</t>
  </si>
  <si>
    <t>Příplatek za oplechování rohů parapetů rovných z TiZn lesklého plechu rš do 400 mm</t>
  </si>
  <si>
    <t>kus</t>
  </si>
  <si>
    <t>1844357379</t>
  </si>
  <si>
    <t>36*2</t>
  </si>
  <si>
    <t>27</t>
  </si>
  <si>
    <t>998764103</t>
  </si>
  <si>
    <t>Přesun hmot tonážní pro konstrukce klempířské v objektech v do 24 m</t>
  </si>
  <si>
    <t>993275320</t>
  </si>
  <si>
    <t>766</t>
  </si>
  <si>
    <t>Konstrukce truhlářské</t>
  </si>
  <si>
    <t>28</t>
  </si>
  <si>
    <t>766441821</t>
  </si>
  <si>
    <t>Demontáž parapetních desek dřevěných nebo plastových šířky do 30 cm délky přes 1,0 m</t>
  </si>
  <si>
    <t>170207811</t>
  </si>
  <si>
    <t>" P1,P4"      6+12</t>
  </si>
  <si>
    <t>29</t>
  </si>
  <si>
    <t>766441822</t>
  </si>
  <si>
    <t>Demontáž parapetních desek dřevěných nebo plastových šířky přes 30 cm délky přes 1,0 m</t>
  </si>
  <si>
    <t>1921038270</t>
  </si>
  <si>
    <t>"P2,P3 "    2+4+8+4</t>
  </si>
  <si>
    <t>30</t>
  </si>
  <si>
    <t>766621112</t>
  </si>
  <si>
    <t>Montáž dřevěných oken plochy přes 1 m2 špaletových výšky do 2,5 m s rámem do zdiva</t>
  </si>
  <si>
    <t>-1503072108</t>
  </si>
  <si>
    <t>" T6 "      1,5*1,8*4</t>
  </si>
  <si>
    <t>" T7 "      1,3*1,8*2</t>
  </si>
  <si>
    <t>" T9 "      2,0*1,7*2</t>
  </si>
  <si>
    <t>" T10 "    1,5*1,7*2</t>
  </si>
  <si>
    <t>31</t>
  </si>
  <si>
    <t>61130R01</t>
  </si>
  <si>
    <t>okno dřevěné kaslíkové otvíravé a sklápěcí  dle T1</t>
  </si>
  <si>
    <t>32</t>
  </si>
  <si>
    <t>618311489</t>
  </si>
  <si>
    <t xml:space="preserve">" T1 "          4 </t>
  </si>
  <si>
    <t>61130R02</t>
  </si>
  <si>
    <t>okno dřevěné kaslíkové otvíravé a sklápěcí  dle T2</t>
  </si>
  <si>
    <t>1033297304</t>
  </si>
  <si>
    <t xml:space="preserve">" T2 "          4 </t>
  </si>
  <si>
    <t>33</t>
  </si>
  <si>
    <t>61130R03</t>
  </si>
  <si>
    <t>okno dřevěné kaslíkové otvíravé a sklápěcí  dle T3</t>
  </si>
  <si>
    <t>232670256</t>
  </si>
  <si>
    <t xml:space="preserve">" T3 "          8 </t>
  </si>
  <si>
    <t>34</t>
  </si>
  <si>
    <t>61130R04</t>
  </si>
  <si>
    <t>okno dřevěné kaslíkové otvíravé a sklápěcí  dle T4</t>
  </si>
  <si>
    <t>773861120</t>
  </si>
  <si>
    <t xml:space="preserve">" T4 "          4 </t>
  </si>
  <si>
    <t>35</t>
  </si>
  <si>
    <t>61130R05</t>
  </si>
  <si>
    <t>okno dřevěné kaslíkové otvíravé a sklápěcí  dle T5</t>
  </si>
  <si>
    <t>1689772584</t>
  </si>
  <si>
    <t xml:space="preserve">" T5 "          4 </t>
  </si>
  <si>
    <t>36</t>
  </si>
  <si>
    <t>61130R06</t>
  </si>
  <si>
    <t>okno dřevěné kaslíkové otvíravé a sklápěcí  dle T6</t>
  </si>
  <si>
    <t>624368019</t>
  </si>
  <si>
    <t xml:space="preserve">" T6 "          4 </t>
  </si>
  <si>
    <t>37</t>
  </si>
  <si>
    <t>61130R07</t>
  </si>
  <si>
    <t>okno dřevěné kaslíkové otvíravé a sklápěcí  dle T7</t>
  </si>
  <si>
    <t>-214522307</t>
  </si>
  <si>
    <t>" T7 "         2</t>
  </si>
  <si>
    <t>38</t>
  </si>
  <si>
    <t>61130R08</t>
  </si>
  <si>
    <t>okno dřevěné kaslíkové otvíravé a sklápěcí  dle T8</t>
  </si>
  <si>
    <t>-2107249200</t>
  </si>
  <si>
    <t>" T8 "         2</t>
  </si>
  <si>
    <t>39</t>
  </si>
  <si>
    <t>61130R09</t>
  </si>
  <si>
    <t>okno dřevěné kaslíkové otvíravé a sklápěcí  dle T9</t>
  </si>
  <si>
    <t>529556862</t>
  </si>
  <si>
    <t>" T9 "         2</t>
  </si>
  <si>
    <t>40</t>
  </si>
  <si>
    <t>61130R10</t>
  </si>
  <si>
    <t>okno dřevěné kaslíkové otvíravé a sklápěcí  dle T10</t>
  </si>
  <si>
    <t>-1095950808</t>
  </si>
  <si>
    <t>" T10 "         2</t>
  </si>
  <si>
    <t>41</t>
  </si>
  <si>
    <t>766629513</t>
  </si>
  <si>
    <t>Příplatek k montáži oken rovné ostění perlinka připojovací spára do 20 mm</t>
  </si>
  <si>
    <t>-1923442183</t>
  </si>
  <si>
    <t>" T1 "      (1,3+1,8)*2*4</t>
  </si>
  <si>
    <t>" T2 "      (1,5+1,7)*2*4</t>
  </si>
  <si>
    <t>" T3 "      (1,5+1,8)*2*8</t>
  </si>
  <si>
    <t>" T4 "     ( 2,0+1,7)*2*4</t>
  </si>
  <si>
    <t>" T5 "      (2,6+1,7)*2*4</t>
  </si>
  <si>
    <t>" T6 "      (1,5+1,8)*2*4</t>
  </si>
  <si>
    <t>" T7 "      (1,3+1,8)*2*2</t>
  </si>
  <si>
    <t>" T8 "      (2,6+1,7)*2*2</t>
  </si>
  <si>
    <t>" T9 "      (2,0+1,7)*2*2</t>
  </si>
  <si>
    <t>" T10 "    (1,5+1,7)*2*2</t>
  </si>
  <si>
    <t>42</t>
  </si>
  <si>
    <t>766694112</t>
  </si>
  <si>
    <t>Montáž parapetních desek dřevěných nebo plastových šířky do 30 cm délky do 1,6 m</t>
  </si>
  <si>
    <t>-325029232</t>
  </si>
  <si>
    <t>"P 1 "    6</t>
  </si>
  <si>
    <t>" P 4 "   8</t>
  </si>
  <si>
    <t>43</t>
  </si>
  <si>
    <t>766694113</t>
  </si>
  <si>
    <t>Montáž parapetních desek dřevěných nebo plastových šířky do 30 cm délky do 2,6 m</t>
  </si>
  <si>
    <t>376208710</t>
  </si>
  <si>
    <t>" P4"     4</t>
  </si>
  <si>
    <t>44</t>
  </si>
  <si>
    <t>60794100</t>
  </si>
  <si>
    <t>deska parapetní dřevotřísková vnitřní 150x1000mm</t>
  </si>
  <si>
    <t>667679329</t>
  </si>
  <si>
    <t>" P1 "     6*1,5</t>
  </si>
  <si>
    <t>45</t>
  </si>
  <si>
    <t>60794102</t>
  </si>
  <si>
    <t>deska parapetní dřevotřísková vnitřní 260x1000mm</t>
  </si>
  <si>
    <t>1005082339</t>
  </si>
  <si>
    <t>" P4 "     8*1,5</t>
  </si>
  <si>
    <t>" P4"     2,6*2+2,0*2</t>
  </si>
  <si>
    <t>46</t>
  </si>
  <si>
    <t>766694122</t>
  </si>
  <si>
    <t>Montáž parapetních dřevěných nebo plastových šířky přes 30 cm délky do 1,6 m</t>
  </si>
  <si>
    <t>-310986155</t>
  </si>
  <si>
    <t>" P2 "   5</t>
  </si>
  <si>
    <t>" P3 "   5</t>
  </si>
  <si>
    <t>47</t>
  </si>
  <si>
    <t>766694123</t>
  </si>
  <si>
    <t>Montáž parapetních dřevěných nebo plastových šířky přes 30 cm délky do 2,6 m</t>
  </si>
  <si>
    <t>-1153954865</t>
  </si>
  <si>
    <t>" P2 "    5</t>
  </si>
  <si>
    <t>"P3 "     3</t>
  </si>
  <si>
    <t>48</t>
  </si>
  <si>
    <t>60794104</t>
  </si>
  <si>
    <t>deska parapetní dřevotřísková vnitřní 340x1000mm</t>
  </si>
  <si>
    <t>-1221106692</t>
  </si>
  <si>
    <t>" P 2  "    2*1,3+2*1,5+1,5</t>
  </si>
  <si>
    <t>" P2 "     2*2,0+2*2,6+2,0</t>
  </si>
  <si>
    <t>49</t>
  </si>
  <si>
    <t>60794106</t>
  </si>
  <si>
    <t>deska parapetní dřevotřísková vnitřní 450x1000mm</t>
  </si>
  <si>
    <t>1282402392</t>
  </si>
  <si>
    <t>"P3 "      4*1,5+2,6*2+2,0+1,5</t>
  </si>
  <si>
    <t>50</t>
  </si>
  <si>
    <t>60794121</t>
  </si>
  <si>
    <t>koncovka PVC k parapetním dřevotřískovým deskám 600mm</t>
  </si>
  <si>
    <t>-1532494724</t>
  </si>
  <si>
    <t>51</t>
  </si>
  <si>
    <t>998766203</t>
  </si>
  <si>
    <t>Přesun hmot procentní pro konstrukce truhlářské v objektech v do 24 m</t>
  </si>
  <si>
    <t>%</t>
  </si>
  <si>
    <t>-15781104</t>
  </si>
  <si>
    <t>784</t>
  </si>
  <si>
    <t>Dokončovací práce - malby a tapety</t>
  </si>
  <si>
    <t>52</t>
  </si>
  <si>
    <t>784111011</t>
  </si>
  <si>
    <t>Obroušení podkladu omítnutého v místnostech výšky do 3,80 m</t>
  </si>
  <si>
    <t>-1844288555</t>
  </si>
  <si>
    <t xml:space="preserve">" ostění po osazení nových oken" </t>
  </si>
  <si>
    <t xml:space="preserve">     (12+12+12) * 3,0</t>
  </si>
  <si>
    <t>53</t>
  </si>
  <si>
    <t>784171121</t>
  </si>
  <si>
    <t>Zakrytí vnitřních ploch konstrukcí nebo prvků v místnostech výšky do 3,80 m</t>
  </si>
  <si>
    <t>1230305039</t>
  </si>
  <si>
    <t>" na okno 5 m2 -  celkem 36 oken  "      5,0*36</t>
  </si>
  <si>
    <t>54</t>
  </si>
  <si>
    <t>58124844</t>
  </si>
  <si>
    <t>fólie pro malířské potřeby zakrývací tl 25µ 4x5m</t>
  </si>
  <si>
    <t>-756928807</t>
  </si>
  <si>
    <t>180*1,05 'Přepočtené koeficientem množství</t>
  </si>
  <si>
    <t>55</t>
  </si>
  <si>
    <t>784181101</t>
  </si>
  <si>
    <t>Základní akrylátová jednonásobná penetrace podkladu v místnostech výšky do 3,80m</t>
  </si>
  <si>
    <t>-297672548</t>
  </si>
  <si>
    <t>56</t>
  </si>
  <si>
    <t>784221101</t>
  </si>
  <si>
    <t>Dvojnásobné bílé malby ze směsí za sucha dobře otěruvzdorných v místnostech do 3,80 m</t>
  </si>
  <si>
    <t>1202107735</t>
  </si>
  <si>
    <t>57</t>
  </si>
  <si>
    <t>784221131</t>
  </si>
  <si>
    <t>Příplatek k cenám 2x maleb za sucha otěruvzdorných za provádění plochy do 5 m2</t>
  </si>
  <si>
    <t>-359435912</t>
  </si>
  <si>
    <t>787</t>
  </si>
  <si>
    <t>Dokončovací práce - zasklívání</t>
  </si>
  <si>
    <t>62</t>
  </si>
  <si>
    <t>787616331</t>
  </si>
  <si>
    <t>Zasklívání oken a dveří s podtmelením na lišty do 1 m2 dvojsklem izolačním tl 2x4 mm</t>
  </si>
  <si>
    <t>-2102659232</t>
  </si>
  <si>
    <t>"venkovní křídla zasklená izolačním dvojsklem "</t>
  </si>
  <si>
    <t xml:space="preserve">" T 1 čtyřkřídlové  - celkem 4ks "    1,3*1,8*4 </t>
  </si>
  <si>
    <t>" T2 čtyřkřídlové  - celkem 4 ks "    1,5*1,7*4</t>
  </si>
  <si>
    <t>" T3 čtyřkřídlové  - celkem 8 ks "    1,5*1,8*8</t>
  </si>
  <si>
    <t>" T4 pětikřídlové  - celkem 4 ks "    2,0*1,7*4</t>
  </si>
  <si>
    <t>" T5 šestikřídlové  - celkem 4 ks "   2,6*1,7*4</t>
  </si>
  <si>
    <t>" T6 čtyřkřídlové   - celkem 4 ks "    1,5*1,8*4</t>
  </si>
  <si>
    <t>" T7 čtyřkřídlové   - celkem 2 ks "    1,3*1,8*2</t>
  </si>
  <si>
    <t>" T8 šestikřídlové  - celkem 2 ks "   2,6*1,7*2</t>
  </si>
  <si>
    <t>" T9 pětikřídlové   - celkem 2 ks "   2,0*1,7*2</t>
  </si>
  <si>
    <t>"T10 čtyřkřídlové   - celkem 2 ks "   1,5*1,7*2</t>
  </si>
  <si>
    <t>63</t>
  </si>
  <si>
    <t>998787103</t>
  </si>
  <si>
    <t>Přesun hmot tonážní pro zasklívání v objektech v do 24 m</t>
  </si>
  <si>
    <t>733991743</t>
  </si>
  <si>
    <t>HZS</t>
  </si>
  <si>
    <t>Hodinové zúčtovací sazby</t>
  </si>
  <si>
    <t>58</t>
  </si>
  <si>
    <t>HZS1311</t>
  </si>
  <si>
    <t>Hodinová zúčtovací sazba omítkář</t>
  </si>
  <si>
    <t>hod</t>
  </si>
  <si>
    <t>512</t>
  </si>
  <si>
    <t>192921506</t>
  </si>
  <si>
    <t>"přemístění nábytku  u okenních otvorů tam a zpět "</t>
  </si>
  <si>
    <t xml:space="preserve">        36*3</t>
  </si>
  <si>
    <t>Vedlejší rozpočtové náklady</t>
  </si>
  <si>
    <t>VRN3</t>
  </si>
  <si>
    <t>59</t>
  </si>
  <si>
    <t>032103000</t>
  </si>
  <si>
    <t>Náklady na stavební buňky</t>
  </si>
  <si>
    <t>ks…</t>
  </si>
  <si>
    <t>1024</t>
  </si>
  <si>
    <t>574764245</t>
  </si>
  <si>
    <t>60</t>
  </si>
  <si>
    <t>034103000</t>
  </si>
  <si>
    <t>Oplocení staveniště</t>
  </si>
  <si>
    <t>m2…</t>
  </si>
  <si>
    <t>-2060072090</t>
  </si>
  <si>
    <t xml:space="preserve">"stavební oplocení  v = 2,0 m"    </t>
  </si>
  <si>
    <t>(12,20+13,0+26,43+4*1,5)*2,0</t>
  </si>
  <si>
    <t>61</t>
  </si>
  <si>
    <t>039103000</t>
  </si>
  <si>
    <t>Rozebrání, bourání a odvoz zařízení staveniště</t>
  </si>
  <si>
    <t>KPL…</t>
  </si>
  <si>
    <t>2032894927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</si>
</sst>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2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4" fontId="2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1" fillId="0" borderId="0" xfId="0" applyNumberFormat="1" applyFont="1" applyAlignment="1" applyProtection="1">
      <alignment vertical="center"/>
    </xf>
    <xf numFmtId="0" fontId="23" fillId="0" borderId="0" xfId="0" applyFont="1" applyAlignment="1">
      <alignment horizontal="center"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4" fillId="4" borderId="0" xfId="0" applyFont="1" applyFill="1" applyAlignment="1" applyProtection="1">
      <alignment horizontal="left" vertical="center"/>
    </xf>
    <xf numFmtId="4" fontId="24" fillId="4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topLeftCell="A79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" customHeight="1">
      <c r="AR2" s="316"/>
      <c r="AS2" s="316"/>
      <c r="AT2" s="316"/>
      <c r="AU2" s="316"/>
      <c r="AV2" s="316"/>
      <c r="AW2" s="316"/>
      <c r="AX2" s="316"/>
      <c r="AY2" s="316"/>
      <c r="AZ2" s="316"/>
      <c r="BA2" s="316"/>
      <c r="BB2" s="316"/>
      <c r="BC2" s="316"/>
      <c r="BD2" s="316"/>
      <c r="BE2" s="316"/>
      <c r="BS2" s="17" t="s">
        <v>6</v>
      </c>
      <c r="BT2" s="17" t="s">
        <v>7</v>
      </c>
    </row>
    <row r="3" spans="1:74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9" t="s">
        <v>14</v>
      </c>
      <c r="L5" s="280"/>
      <c r="M5" s="280"/>
      <c r="N5" s="280"/>
      <c r="O5" s="280"/>
      <c r="P5" s="280"/>
      <c r="Q5" s="280"/>
      <c r="R5" s="280"/>
      <c r="S5" s="280"/>
      <c r="T5" s="280"/>
      <c r="U5" s="280"/>
      <c r="V5" s="280"/>
      <c r="W5" s="280"/>
      <c r="X5" s="280"/>
      <c r="Y5" s="280"/>
      <c r="Z5" s="280"/>
      <c r="AA5" s="280"/>
      <c r="AB5" s="280"/>
      <c r="AC5" s="280"/>
      <c r="AD5" s="280"/>
      <c r="AE5" s="280"/>
      <c r="AF5" s="280"/>
      <c r="AG5" s="280"/>
      <c r="AH5" s="280"/>
      <c r="AI5" s="280"/>
      <c r="AJ5" s="280"/>
      <c r="AK5" s="280"/>
      <c r="AL5" s="280"/>
      <c r="AM5" s="280"/>
      <c r="AN5" s="280"/>
      <c r="AO5" s="280"/>
      <c r="AP5" s="22"/>
      <c r="AQ5" s="22"/>
      <c r="AR5" s="20"/>
      <c r="BE5" s="276" t="s">
        <v>15</v>
      </c>
      <c r="BS5" s="17" t="s">
        <v>6</v>
      </c>
    </row>
    <row r="6" spans="1:74" s="1" customFormat="1" ht="36.9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81" t="s">
        <v>17</v>
      </c>
      <c r="L6" s="280"/>
      <c r="M6" s="280"/>
      <c r="N6" s="280"/>
      <c r="O6" s="280"/>
      <c r="P6" s="280"/>
      <c r="Q6" s="280"/>
      <c r="R6" s="280"/>
      <c r="S6" s="280"/>
      <c r="T6" s="280"/>
      <c r="U6" s="280"/>
      <c r="V6" s="280"/>
      <c r="W6" s="280"/>
      <c r="X6" s="280"/>
      <c r="Y6" s="280"/>
      <c r="Z6" s="280"/>
      <c r="AA6" s="280"/>
      <c r="AB6" s="280"/>
      <c r="AC6" s="280"/>
      <c r="AD6" s="280"/>
      <c r="AE6" s="280"/>
      <c r="AF6" s="280"/>
      <c r="AG6" s="280"/>
      <c r="AH6" s="280"/>
      <c r="AI6" s="280"/>
      <c r="AJ6" s="280"/>
      <c r="AK6" s="280"/>
      <c r="AL6" s="280"/>
      <c r="AM6" s="280"/>
      <c r="AN6" s="280"/>
      <c r="AO6" s="280"/>
      <c r="AP6" s="22"/>
      <c r="AQ6" s="22"/>
      <c r="AR6" s="20"/>
      <c r="BE6" s="277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77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77"/>
      <c r="BS8" s="17" t="s">
        <v>6</v>
      </c>
    </row>
    <row r="9" spans="1:74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77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277"/>
      <c r="BS10" s="17" t="s">
        <v>6</v>
      </c>
    </row>
    <row r="11" spans="1:74" s="1" customFormat="1" ht="18.45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1</v>
      </c>
      <c r="AO11" s="22"/>
      <c r="AP11" s="22"/>
      <c r="AQ11" s="22"/>
      <c r="AR11" s="20"/>
      <c r="BE11" s="277"/>
      <c r="BS11" s="17" t="s">
        <v>6</v>
      </c>
    </row>
    <row r="12" spans="1:74" s="1" customFormat="1" ht="6.9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77"/>
      <c r="BS12" s="17" t="s">
        <v>6</v>
      </c>
    </row>
    <row r="13" spans="1:74" s="1" customFormat="1" ht="12" customHeight="1">
      <c r="B13" s="21"/>
      <c r="C13" s="22"/>
      <c r="D13" s="29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30</v>
      </c>
      <c r="AO13" s="22"/>
      <c r="AP13" s="22"/>
      <c r="AQ13" s="22"/>
      <c r="AR13" s="20"/>
      <c r="BE13" s="277"/>
      <c r="BS13" s="17" t="s">
        <v>6</v>
      </c>
    </row>
    <row r="14" spans="1:74" ht="13.2">
      <c r="B14" s="21"/>
      <c r="C14" s="22"/>
      <c r="D14" s="22"/>
      <c r="E14" s="282" t="s">
        <v>30</v>
      </c>
      <c r="F14" s="283"/>
      <c r="G14" s="283"/>
      <c r="H14" s="283"/>
      <c r="I14" s="283"/>
      <c r="J14" s="283"/>
      <c r="K14" s="283"/>
      <c r="L14" s="283"/>
      <c r="M14" s="283"/>
      <c r="N14" s="283"/>
      <c r="O14" s="283"/>
      <c r="P14" s="283"/>
      <c r="Q14" s="283"/>
      <c r="R14" s="283"/>
      <c r="S14" s="283"/>
      <c r="T14" s="283"/>
      <c r="U14" s="283"/>
      <c r="V14" s="283"/>
      <c r="W14" s="283"/>
      <c r="X14" s="283"/>
      <c r="Y14" s="283"/>
      <c r="Z14" s="283"/>
      <c r="AA14" s="283"/>
      <c r="AB14" s="283"/>
      <c r="AC14" s="283"/>
      <c r="AD14" s="283"/>
      <c r="AE14" s="283"/>
      <c r="AF14" s="283"/>
      <c r="AG14" s="283"/>
      <c r="AH14" s="283"/>
      <c r="AI14" s="283"/>
      <c r="AJ14" s="283"/>
      <c r="AK14" s="29" t="s">
        <v>28</v>
      </c>
      <c r="AL14" s="22"/>
      <c r="AM14" s="22"/>
      <c r="AN14" s="31" t="s">
        <v>30</v>
      </c>
      <c r="AO14" s="22"/>
      <c r="AP14" s="22"/>
      <c r="AQ14" s="22"/>
      <c r="AR14" s="20"/>
      <c r="BE14" s="277"/>
      <c r="BS14" s="17" t="s">
        <v>6</v>
      </c>
    </row>
    <row r="15" spans="1:74" s="1" customFormat="1" ht="6.9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77"/>
      <c r="BS15" s="17" t="s">
        <v>4</v>
      </c>
    </row>
    <row r="16" spans="1:74" s="1" customFormat="1" ht="12" customHeight="1">
      <c r="B16" s="21"/>
      <c r="C16" s="22"/>
      <c r="D16" s="29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77"/>
      <c r="BS16" s="17" t="s">
        <v>4</v>
      </c>
    </row>
    <row r="17" spans="1:71" s="1" customFormat="1" ht="18.45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277"/>
      <c r="BS17" s="17" t="s">
        <v>33</v>
      </c>
    </row>
    <row r="18" spans="1:71" s="1" customFormat="1" ht="6.9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77"/>
      <c r="BS18" s="17" t="s">
        <v>6</v>
      </c>
    </row>
    <row r="19" spans="1:71" s="1" customFormat="1" ht="12" customHeight="1">
      <c r="B19" s="21"/>
      <c r="C19" s="22"/>
      <c r="D19" s="29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77"/>
      <c r="BS19" s="17" t="s">
        <v>6</v>
      </c>
    </row>
    <row r="20" spans="1:71" s="1" customFormat="1" ht="18.45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277"/>
      <c r="BS20" s="17" t="s">
        <v>33</v>
      </c>
    </row>
    <row r="21" spans="1:71" s="1" customFormat="1" ht="6.9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77"/>
    </row>
    <row r="22" spans="1:71" s="1" customFormat="1" ht="12" customHeight="1">
      <c r="B22" s="21"/>
      <c r="C22" s="22"/>
      <c r="D22" s="29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77"/>
    </row>
    <row r="23" spans="1:71" s="1" customFormat="1" ht="16.5" customHeight="1">
      <c r="B23" s="21"/>
      <c r="C23" s="22"/>
      <c r="D23" s="22"/>
      <c r="E23" s="284" t="s">
        <v>1</v>
      </c>
      <c r="F23" s="284"/>
      <c r="G23" s="284"/>
      <c r="H23" s="284"/>
      <c r="I23" s="284"/>
      <c r="J23" s="284"/>
      <c r="K23" s="284"/>
      <c r="L23" s="284"/>
      <c r="M23" s="284"/>
      <c r="N23" s="284"/>
      <c r="O23" s="284"/>
      <c r="P23" s="284"/>
      <c r="Q23" s="284"/>
      <c r="R23" s="284"/>
      <c r="S23" s="284"/>
      <c r="T23" s="284"/>
      <c r="U23" s="284"/>
      <c r="V23" s="284"/>
      <c r="W23" s="284"/>
      <c r="X23" s="284"/>
      <c r="Y23" s="284"/>
      <c r="Z23" s="284"/>
      <c r="AA23" s="284"/>
      <c r="AB23" s="284"/>
      <c r="AC23" s="284"/>
      <c r="AD23" s="284"/>
      <c r="AE23" s="284"/>
      <c r="AF23" s="284"/>
      <c r="AG23" s="284"/>
      <c r="AH23" s="284"/>
      <c r="AI23" s="284"/>
      <c r="AJ23" s="284"/>
      <c r="AK23" s="284"/>
      <c r="AL23" s="284"/>
      <c r="AM23" s="284"/>
      <c r="AN23" s="284"/>
      <c r="AO23" s="22"/>
      <c r="AP23" s="22"/>
      <c r="AQ23" s="22"/>
      <c r="AR23" s="20"/>
      <c r="BE23" s="277"/>
    </row>
    <row r="24" spans="1:71" s="1" customFormat="1" ht="6.9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77"/>
    </row>
    <row r="25" spans="1:71" s="1" customFormat="1" ht="6.9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77"/>
    </row>
    <row r="26" spans="1:71" s="2" customFormat="1" ht="25.95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85">
        <f>ROUND(AG94,2)</f>
        <v>0</v>
      </c>
      <c r="AL26" s="286"/>
      <c r="AM26" s="286"/>
      <c r="AN26" s="286"/>
      <c r="AO26" s="286"/>
      <c r="AP26" s="36"/>
      <c r="AQ26" s="36"/>
      <c r="AR26" s="39"/>
      <c r="BE26" s="277"/>
    </row>
    <row r="27" spans="1:71" s="2" customFormat="1" ht="6.9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77"/>
    </row>
    <row r="28" spans="1:71" s="2" customFormat="1" ht="13.2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87" t="s">
        <v>38</v>
      </c>
      <c r="M28" s="287"/>
      <c r="N28" s="287"/>
      <c r="O28" s="287"/>
      <c r="P28" s="287"/>
      <c r="Q28" s="36"/>
      <c r="R28" s="36"/>
      <c r="S28" s="36"/>
      <c r="T28" s="36"/>
      <c r="U28" s="36"/>
      <c r="V28" s="36"/>
      <c r="W28" s="287" t="s">
        <v>39</v>
      </c>
      <c r="X28" s="287"/>
      <c r="Y28" s="287"/>
      <c r="Z28" s="287"/>
      <c r="AA28" s="287"/>
      <c r="AB28" s="287"/>
      <c r="AC28" s="287"/>
      <c r="AD28" s="287"/>
      <c r="AE28" s="287"/>
      <c r="AF28" s="36"/>
      <c r="AG28" s="36"/>
      <c r="AH28" s="36"/>
      <c r="AI28" s="36"/>
      <c r="AJ28" s="36"/>
      <c r="AK28" s="287" t="s">
        <v>40</v>
      </c>
      <c r="AL28" s="287"/>
      <c r="AM28" s="287"/>
      <c r="AN28" s="287"/>
      <c r="AO28" s="287"/>
      <c r="AP28" s="36"/>
      <c r="AQ28" s="36"/>
      <c r="AR28" s="39"/>
      <c r="BE28" s="277"/>
    </row>
    <row r="29" spans="1:71" s="3" customFormat="1" ht="14.4" customHeight="1">
      <c r="B29" s="40"/>
      <c r="C29" s="41"/>
      <c r="D29" s="29" t="s">
        <v>41</v>
      </c>
      <c r="E29" s="41"/>
      <c r="F29" s="29" t="s">
        <v>42</v>
      </c>
      <c r="G29" s="41"/>
      <c r="H29" s="41"/>
      <c r="I29" s="41"/>
      <c r="J29" s="41"/>
      <c r="K29" s="41"/>
      <c r="L29" s="290">
        <v>0.21</v>
      </c>
      <c r="M29" s="289"/>
      <c r="N29" s="289"/>
      <c r="O29" s="289"/>
      <c r="P29" s="289"/>
      <c r="Q29" s="41"/>
      <c r="R29" s="41"/>
      <c r="S29" s="41"/>
      <c r="T29" s="41"/>
      <c r="U29" s="41"/>
      <c r="V29" s="41"/>
      <c r="W29" s="288">
        <f>ROUND(AZ94, 2)</f>
        <v>0</v>
      </c>
      <c r="X29" s="289"/>
      <c r="Y29" s="289"/>
      <c r="Z29" s="289"/>
      <c r="AA29" s="289"/>
      <c r="AB29" s="289"/>
      <c r="AC29" s="289"/>
      <c r="AD29" s="289"/>
      <c r="AE29" s="289"/>
      <c r="AF29" s="41"/>
      <c r="AG29" s="41"/>
      <c r="AH29" s="41"/>
      <c r="AI29" s="41"/>
      <c r="AJ29" s="41"/>
      <c r="AK29" s="288">
        <f>ROUND(AV94, 2)</f>
        <v>0</v>
      </c>
      <c r="AL29" s="289"/>
      <c r="AM29" s="289"/>
      <c r="AN29" s="289"/>
      <c r="AO29" s="289"/>
      <c r="AP29" s="41"/>
      <c r="AQ29" s="41"/>
      <c r="AR29" s="42"/>
      <c r="BE29" s="278"/>
    </row>
    <row r="30" spans="1:71" s="3" customFormat="1" ht="14.4" customHeight="1">
      <c r="B30" s="40"/>
      <c r="C30" s="41"/>
      <c r="D30" s="41"/>
      <c r="E30" s="41"/>
      <c r="F30" s="29" t="s">
        <v>43</v>
      </c>
      <c r="G30" s="41"/>
      <c r="H30" s="41"/>
      <c r="I30" s="41"/>
      <c r="J30" s="41"/>
      <c r="K30" s="41"/>
      <c r="L30" s="290">
        <v>0.15</v>
      </c>
      <c r="M30" s="289"/>
      <c r="N30" s="289"/>
      <c r="O30" s="289"/>
      <c r="P30" s="289"/>
      <c r="Q30" s="41"/>
      <c r="R30" s="41"/>
      <c r="S30" s="41"/>
      <c r="T30" s="41"/>
      <c r="U30" s="41"/>
      <c r="V30" s="41"/>
      <c r="W30" s="288">
        <f>ROUND(BA94, 2)</f>
        <v>0</v>
      </c>
      <c r="X30" s="289"/>
      <c r="Y30" s="289"/>
      <c r="Z30" s="289"/>
      <c r="AA30" s="289"/>
      <c r="AB30" s="289"/>
      <c r="AC30" s="289"/>
      <c r="AD30" s="289"/>
      <c r="AE30" s="289"/>
      <c r="AF30" s="41"/>
      <c r="AG30" s="41"/>
      <c r="AH30" s="41"/>
      <c r="AI30" s="41"/>
      <c r="AJ30" s="41"/>
      <c r="AK30" s="288">
        <f>ROUND(AW94, 2)</f>
        <v>0</v>
      </c>
      <c r="AL30" s="289"/>
      <c r="AM30" s="289"/>
      <c r="AN30" s="289"/>
      <c r="AO30" s="289"/>
      <c r="AP30" s="41"/>
      <c r="AQ30" s="41"/>
      <c r="AR30" s="42"/>
      <c r="BE30" s="278"/>
    </row>
    <row r="31" spans="1:71" s="3" customFormat="1" ht="14.4" hidden="1" customHeight="1">
      <c r="B31" s="40"/>
      <c r="C31" s="41"/>
      <c r="D31" s="41"/>
      <c r="E31" s="41"/>
      <c r="F31" s="29" t="s">
        <v>44</v>
      </c>
      <c r="G31" s="41"/>
      <c r="H31" s="41"/>
      <c r="I31" s="41"/>
      <c r="J31" s="41"/>
      <c r="K31" s="41"/>
      <c r="L31" s="290">
        <v>0.21</v>
      </c>
      <c r="M31" s="289"/>
      <c r="N31" s="289"/>
      <c r="O31" s="289"/>
      <c r="P31" s="289"/>
      <c r="Q31" s="41"/>
      <c r="R31" s="41"/>
      <c r="S31" s="41"/>
      <c r="T31" s="41"/>
      <c r="U31" s="41"/>
      <c r="V31" s="41"/>
      <c r="W31" s="288">
        <f>ROUND(BB94, 2)</f>
        <v>0</v>
      </c>
      <c r="X31" s="289"/>
      <c r="Y31" s="289"/>
      <c r="Z31" s="289"/>
      <c r="AA31" s="289"/>
      <c r="AB31" s="289"/>
      <c r="AC31" s="289"/>
      <c r="AD31" s="289"/>
      <c r="AE31" s="289"/>
      <c r="AF31" s="41"/>
      <c r="AG31" s="41"/>
      <c r="AH31" s="41"/>
      <c r="AI31" s="41"/>
      <c r="AJ31" s="41"/>
      <c r="AK31" s="288">
        <v>0</v>
      </c>
      <c r="AL31" s="289"/>
      <c r="AM31" s="289"/>
      <c r="AN31" s="289"/>
      <c r="AO31" s="289"/>
      <c r="AP31" s="41"/>
      <c r="AQ31" s="41"/>
      <c r="AR31" s="42"/>
      <c r="BE31" s="278"/>
    </row>
    <row r="32" spans="1:71" s="3" customFormat="1" ht="14.4" hidden="1" customHeight="1">
      <c r="B32" s="40"/>
      <c r="C32" s="41"/>
      <c r="D32" s="41"/>
      <c r="E32" s="41"/>
      <c r="F32" s="29" t="s">
        <v>45</v>
      </c>
      <c r="G32" s="41"/>
      <c r="H32" s="41"/>
      <c r="I32" s="41"/>
      <c r="J32" s="41"/>
      <c r="K32" s="41"/>
      <c r="L32" s="290">
        <v>0.15</v>
      </c>
      <c r="M32" s="289"/>
      <c r="N32" s="289"/>
      <c r="O32" s="289"/>
      <c r="P32" s="289"/>
      <c r="Q32" s="41"/>
      <c r="R32" s="41"/>
      <c r="S32" s="41"/>
      <c r="T32" s="41"/>
      <c r="U32" s="41"/>
      <c r="V32" s="41"/>
      <c r="W32" s="288">
        <f>ROUND(BC94, 2)</f>
        <v>0</v>
      </c>
      <c r="X32" s="289"/>
      <c r="Y32" s="289"/>
      <c r="Z32" s="289"/>
      <c r="AA32" s="289"/>
      <c r="AB32" s="289"/>
      <c r="AC32" s="289"/>
      <c r="AD32" s="289"/>
      <c r="AE32" s="289"/>
      <c r="AF32" s="41"/>
      <c r="AG32" s="41"/>
      <c r="AH32" s="41"/>
      <c r="AI32" s="41"/>
      <c r="AJ32" s="41"/>
      <c r="AK32" s="288">
        <v>0</v>
      </c>
      <c r="AL32" s="289"/>
      <c r="AM32" s="289"/>
      <c r="AN32" s="289"/>
      <c r="AO32" s="289"/>
      <c r="AP32" s="41"/>
      <c r="AQ32" s="41"/>
      <c r="AR32" s="42"/>
      <c r="BE32" s="278"/>
    </row>
    <row r="33" spans="1:57" s="3" customFormat="1" ht="14.4" hidden="1" customHeight="1">
      <c r="B33" s="40"/>
      <c r="C33" s="41"/>
      <c r="D33" s="41"/>
      <c r="E33" s="41"/>
      <c r="F33" s="29" t="s">
        <v>46</v>
      </c>
      <c r="G33" s="41"/>
      <c r="H33" s="41"/>
      <c r="I33" s="41"/>
      <c r="J33" s="41"/>
      <c r="K33" s="41"/>
      <c r="L33" s="290">
        <v>0</v>
      </c>
      <c r="M33" s="289"/>
      <c r="N33" s="289"/>
      <c r="O33" s="289"/>
      <c r="P33" s="289"/>
      <c r="Q33" s="41"/>
      <c r="R33" s="41"/>
      <c r="S33" s="41"/>
      <c r="T33" s="41"/>
      <c r="U33" s="41"/>
      <c r="V33" s="41"/>
      <c r="W33" s="288">
        <f>ROUND(BD94, 2)</f>
        <v>0</v>
      </c>
      <c r="X33" s="289"/>
      <c r="Y33" s="289"/>
      <c r="Z33" s="289"/>
      <c r="AA33" s="289"/>
      <c r="AB33" s="289"/>
      <c r="AC33" s="289"/>
      <c r="AD33" s="289"/>
      <c r="AE33" s="289"/>
      <c r="AF33" s="41"/>
      <c r="AG33" s="41"/>
      <c r="AH33" s="41"/>
      <c r="AI33" s="41"/>
      <c r="AJ33" s="41"/>
      <c r="AK33" s="288">
        <v>0</v>
      </c>
      <c r="AL33" s="289"/>
      <c r="AM33" s="289"/>
      <c r="AN33" s="289"/>
      <c r="AO33" s="289"/>
      <c r="AP33" s="41"/>
      <c r="AQ33" s="41"/>
      <c r="AR33" s="42"/>
      <c r="BE33" s="278"/>
    </row>
    <row r="34" spans="1:57" s="2" customFormat="1" ht="6.9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77"/>
    </row>
    <row r="35" spans="1:57" s="2" customFormat="1" ht="25.95" customHeight="1">
      <c r="A35" s="34"/>
      <c r="B35" s="35"/>
      <c r="C35" s="43"/>
      <c r="D35" s="44" t="s">
        <v>47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48</v>
      </c>
      <c r="U35" s="45"/>
      <c r="V35" s="45"/>
      <c r="W35" s="45"/>
      <c r="X35" s="291" t="s">
        <v>49</v>
      </c>
      <c r="Y35" s="292"/>
      <c r="Z35" s="292"/>
      <c r="AA35" s="292"/>
      <c r="AB35" s="292"/>
      <c r="AC35" s="45"/>
      <c r="AD35" s="45"/>
      <c r="AE35" s="45"/>
      <c r="AF35" s="45"/>
      <c r="AG35" s="45"/>
      <c r="AH35" s="45"/>
      <c r="AI35" s="45"/>
      <c r="AJ35" s="45"/>
      <c r="AK35" s="293">
        <f>SUM(AK26:AK33)</f>
        <v>0</v>
      </c>
      <c r="AL35" s="292"/>
      <c r="AM35" s="292"/>
      <c r="AN35" s="292"/>
      <c r="AO35" s="294"/>
      <c r="AP35" s="43"/>
      <c r="AQ35" s="43"/>
      <c r="AR35" s="39"/>
      <c r="BE35" s="34"/>
    </row>
    <row r="36" spans="1:57" s="2" customFormat="1" ht="6.9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" customHeight="1">
      <c r="B49" s="47"/>
      <c r="C49" s="48"/>
      <c r="D49" s="49" t="s">
        <v>50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51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0.199999999999999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0.199999999999999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0.199999999999999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0.199999999999999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0.199999999999999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0.199999999999999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0.199999999999999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0.199999999999999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0.199999999999999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0.19999999999999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3.2">
      <c r="A60" s="34"/>
      <c r="B60" s="35"/>
      <c r="C60" s="36"/>
      <c r="D60" s="52" t="s">
        <v>52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53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52</v>
      </c>
      <c r="AI60" s="38"/>
      <c r="AJ60" s="38"/>
      <c r="AK60" s="38"/>
      <c r="AL60" s="38"/>
      <c r="AM60" s="52" t="s">
        <v>53</v>
      </c>
      <c r="AN60" s="38"/>
      <c r="AO60" s="38"/>
      <c r="AP60" s="36"/>
      <c r="AQ60" s="36"/>
      <c r="AR60" s="39"/>
      <c r="BE60" s="34"/>
    </row>
    <row r="61" spans="1:57" ht="10.199999999999999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0.199999999999999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0.199999999999999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3.2">
      <c r="A64" s="34"/>
      <c r="B64" s="35"/>
      <c r="C64" s="36"/>
      <c r="D64" s="49" t="s">
        <v>54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55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0.199999999999999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0.199999999999999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0.199999999999999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0.199999999999999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0.19999999999999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0.199999999999999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0.199999999999999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0.199999999999999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0.199999999999999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0.199999999999999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3.2">
      <c r="A75" s="34"/>
      <c r="B75" s="35"/>
      <c r="C75" s="36"/>
      <c r="D75" s="52" t="s">
        <v>52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53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52</v>
      </c>
      <c r="AI75" s="38"/>
      <c r="AJ75" s="38"/>
      <c r="AK75" s="38"/>
      <c r="AL75" s="38"/>
      <c r="AM75" s="52" t="s">
        <v>53</v>
      </c>
      <c r="AN75" s="38"/>
      <c r="AO75" s="38"/>
      <c r="AP75" s="36"/>
      <c r="AQ75" s="36"/>
      <c r="AR75" s="39"/>
      <c r="BE75" s="34"/>
    </row>
    <row r="76" spans="1:57" s="2" customFormat="1" ht="10.199999999999999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0" s="2" customFormat="1" ht="6.9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0" s="2" customFormat="1" ht="24.9" customHeight="1">
      <c r="A82" s="34"/>
      <c r="B82" s="35"/>
      <c r="C82" s="23" t="s">
        <v>56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0" s="2" customFormat="1" ht="6.9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0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A92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0" s="5" customFormat="1" ht="36.9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95" t="str">
        <f>K6</f>
        <v>Výměna oken v objektu č.p. 7, náměstí Svobody, k.ú.Místek</v>
      </c>
      <c r="M85" s="296"/>
      <c r="N85" s="296"/>
      <c r="O85" s="296"/>
      <c r="P85" s="296"/>
      <c r="Q85" s="296"/>
      <c r="R85" s="296"/>
      <c r="S85" s="296"/>
      <c r="T85" s="296"/>
      <c r="U85" s="296"/>
      <c r="V85" s="296"/>
      <c r="W85" s="296"/>
      <c r="X85" s="296"/>
      <c r="Y85" s="296"/>
      <c r="Z85" s="296"/>
      <c r="AA85" s="296"/>
      <c r="AB85" s="296"/>
      <c r="AC85" s="296"/>
      <c r="AD85" s="296"/>
      <c r="AE85" s="296"/>
      <c r="AF85" s="296"/>
      <c r="AG85" s="296"/>
      <c r="AH85" s="296"/>
      <c r="AI85" s="296"/>
      <c r="AJ85" s="296"/>
      <c r="AK85" s="296"/>
      <c r="AL85" s="296"/>
      <c r="AM85" s="296"/>
      <c r="AN85" s="296"/>
      <c r="AO85" s="296"/>
      <c r="AP85" s="63"/>
      <c r="AQ85" s="63"/>
      <c r="AR85" s="64"/>
    </row>
    <row r="86" spans="1:90" s="2" customFormat="1" ht="6.9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0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Náměstí Svobody , Místek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97" t="str">
        <f>IF(AN8= "","",AN8)</f>
        <v>11.11.2019</v>
      </c>
      <c r="AN87" s="297"/>
      <c r="AO87" s="36"/>
      <c r="AP87" s="36"/>
      <c r="AQ87" s="36"/>
      <c r="AR87" s="39"/>
      <c r="BE87" s="34"/>
    </row>
    <row r="88" spans="1:90" s="2" customFormat="1" ht="6.9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0" s="2" customFormat="1" ht="15.15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Statutární město Frýdek - Místek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31</v>
      </c>
      <c r="AJ89" s="36"/>
      <c r="AK89" s="36"/>
      <c r="AL89" s="36"/>
      <c r="AM89" s="298" t="str">
        <f>IF(E17="","",E17)</f>
        <v>VENEZA spol.s r. o.</v>
      </c>
      <c r="AN89" s="299"/>
      <c r="AO89" s="299"/>
      <c r="AP89" s="299"/>
      <c r="AQ89" s="36"/>
      <c r="AR89" s="39"/>
      <c r="AS89" s="300" t="s">
        <v>57</v>
      </c>
      <c r="AT89" s="301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0" s="2" customFormat="1" ht="15.15" customHeight="1">
      <c r="A90" s="34"/>
      <c r="B90" s="35"/>
      <c r="C90" s="29" t="s">
        <v>29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34</v>
      </c>
      <c r="AJ90" s="36"/>
      <c r="AK90" s="36"/>
      <c r="AL90" s="36"/>
      <c r="AM90" s="298" t="str">
        <f>IF(E20="","",E20)</f>
        <v>Ing. Lumír Hajdušek</v>
      </c>
      <c r="AN90" s="299"/>
      <c r="AO90" s="299"/>
      <c r="AP90" s="299"/>
      <c r="AQ90" s="36"/>
      <c r="AR90" s="39"/>
      <c r="AS90" s="302"/>
      <c r="AT90" s="303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0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304"/>
      <c r="AT91" s="305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0" s="2" customFormat="1" ht="29.25" customHeight="1">
      <c r="A92" s="34"/>
      <c r="B92" s="35"/>
      <c r="C92" s="306" t="s">
        <v>58</v>
      </c>
      <c r="D92" s="307"/>
      <c r="E92" s="307"/>
      <c r="F92" s="307"/>
      <c r="G92" s="307"/>
      <c r="H92" s="73"/>
      <c r="I92" s="308" t="s">
        <v>59</v>
      </c>
      <c r="J92" s="307"/>
      <c r="K92" s="307"/>
      <c r="L92" s="307"/>
      <c r="M92" s="307"/>
      <c r="N92" s="307"/>
      <c r="O92" s="307"/>
      <c r="P92" s="307"/>
      <c r="Q92" s="307"/>
      <c r="R92" s="307"/>
      <c r="S92" s="307"/>
      <c r="T92" s="307"/>
      <c r="U92" s="307"/>
      <c r="V92" s="307"/>
      <c r="W92" s="307"/>
      <c r="X92" s="307"/>
      <c r="Y92" s="307"/>
      <c r="Z92" s="307"/>
      <c r="AA92" s="307"/>
      <c r="AB92" s="307"/>
      <c r="AC92" s="307"/>
      <c r="AD92" s="307"/>
      <c r="AE92" s="307"/>
      <c r="AF92" s="307"/>
      <c r="AG92" s="309" t="s">
        <v>60</v>
      </c>
      <c r="AH92" s="307"/>
      <c r="AI92" s="307"/>
      <c r="AJ92" s="307"/>
      <c r="AK92" s="307"/>
      <c r="AL92" s="307"/>
      <c r="AM92" s="307"/>
      <c r="AN92" s="308" t="s">
        <v>61</v>
      </c>
      <c r="AO92" s="307"/>
      <c r="AP92" s="310"/>
      <c r="AQ92" s="74" t="s">
        <v>62</v>
      </c>
      <c r="AR92" s="39"/>
      <c r="AS92" s="75" t="s">
        <v>63</v>
      </c>
      <c r="AT92" s="76" t="s">
        <v>64</v>
      </c>
      <c r="AU92" s="76" t="s">
        <v>65</v>
      </c>
      <c r="AV92" s="76" t="s">
        <v>66</v>
      </c>
      <c r="AW92" s="76" t="s">
        <v>67</v>
      </c>
      <c r="AX92" s="76" t="s">
        <v>68</v>
      </c>
      <c r="AY92" s="76" t="s">
        <v>69</v>
      </c>
      <c r="AZ92" s="76" t="s">
        <v>70</v>
      </c>
      <c r="BA92" s="76" t="s">
        <v>71</v>
      </c>
      <c r="BB92" s="76" t="s">
        <v>72</v>
      </c>
      <c r="BC92" s="76" t="s">
        <v>73</v>
      </c>
      <c r="BD92" s="77" t="s">
        <v>74</v>
      </c>
      <c r="BE92" s="34"/>
    </row>
    <row r="93" spans="1:90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0" s="6" customFormat="1" ht="32.4" customHeight="1">
      <c r="B94" s="81"/>
      <c r="C94" s="82" t="s">
        <v>75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314">
        <f>ROUND(AG95,2)</f>
        <v>0</v>
      </c>
      <c r="AH94" s="314"/>
      <c r="AI94" s="314"/>
      <c r="AJ94" s="314"/>
      <c r="AK94" s="314"/>
      <c r="AL94" s="314"/>
      <c r="AM94" s="314"/>
      <c r="AN94" s="315">
        <f>SUM(AG94,AT94)</f>
        <v>0</v>
      </c>
      <c r="AO94" s="315"/>
      <c r="AP94" s="315"/>
      <c r="AQ94" s="85" t="s">
        <v>1</v>
      </c>
      <c r="AR94" s="86"/>
      <c r="AS94" s="87">
        <f>ROUND(AS95,2)</f>
        <v>0</v>
      </c>
      <c r="AT94" s="88">
        <f>ROUND(SUM(AV94:AW94),2)</f>
        <v>0</v>
      </c>
      <c r="AU94" s="89">
        <f>ROUND(AU95,5)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ROUND(AZ95,2)</f>
        <v>0</v>
      </c>
      <c r="BA94" s="88">
        <f>ROUND(BA95,2)</f>
        <v>0</v>
      </c>
      <c r="BB94" s="88">
        <f>ROUND(BB95,2)</f>
        <v>0</v>
      </c>
      <c r="BC94" s="88">
        <f>ROUND(BC95,2)</f>
        <v>0</v>
      </c>
      <c r="BD94" s="90">
        <f>ROUND(BD95,2)</f>
        <v>0</v>
      </c>
      <c r="BS94" s="91" t="s">
        <v>76</v>
      </c>
      <c r="BT94" s="91" t="s">
        <v>77</v>
      </c>
      <c r="BV94" s="91" t="s">
        <v>78</v>
      </c>
      <c r="BW94" s="91" t="s">
        <v>5</v>
      </c>
      <c r="BX94" s="91" t="s">
        <v>79</v>
      </c>
      <c r="CL94" s="91" t="s">
        <v>1</v>
      </c>
    </row>
    <row r="95" spans="1:90" s="7" customFormat="1" ht="24.75" customHeight="1">
      <c r="A95" s="92" t="s">
        <v>80</v>
      </c>
      <c r="B95" s="93"/>
      <c r="C95" s="94"/>
      <c r="D95" s="313" t="s">
        <v>14</v>
      </c>
      <c r="E95" s="313"/>
      <c r="F95" s="313"/>
      <c r="G95" s="313"/>
      <c r="H95" s="313"/>
      <c r="I95" s="95"/>
      <c r="J95" s="313" t="s">
        <v>17</v>
      </c>
      <c r="K95" s="313"/>
      <c r="L95" s="313"/>
      <c r="M95" s="313"/>
      <c r="N95" s="313"/>
      <c r="O95" s="313"/>
      <c r="P95" s="313"/>
      <c r="Q95" s="313"/>
      <c r="R95" s="313"/>
      <c r="S95" s="313"/>
      <c r="T95" s="313"/>
      <c r="U95" s="313"/>
      <c r="V95" s="313"/>
      <c r="W95" s="313"/>
      <c r="X95" s="313"/>
      <c r="Y95" s="313"/>
      <c r="Z95" s="313"/>
      <c r="AA95" s="313"/>
      <c r="AB95" s="313"/>
      <c r="AC95" s="313"/>
      <c r="AD95" s="313"/>
      <c r="AE95" s="313"/>
      <c r="AF95" s="313"/>
      <c r="AG95" s="311">
        <f>'A92 - Výměna oken v objek...'!J30</f>
        <v>0</v>
      </c>
      <c r="AH95" s="312"/>
      <c r="AI95" s="312"/>
      <c r="AJ95" s="312"/>
      <c r="AK95" s="312"/>
      <c r="AL95" s="312"/>
      <c r="AM95" s="312"/>
      <c r="AN95" s="311">
        <f>SUM(AG95,AT95)</f>
        <v>0</v>
      </c>
      <c r="AO95" s="312"/>
      <c r="AP95" s="312"/>
      <c r="AQ95" s="96" t="s">
        <v>81</v>
      </c>
      <c r="AR95" s="97"/>
      <c r="AS95" s="98">
        <v>0</v>
      </c>
      <c r="AT95" s="99">
        <f>ROUND(SUM(AV95:AW95),2)</f>
        <v>0</v>
      </c>
      <c r="AU95" s="100">
        <f>'A92 - Výměna oken v objek...'!P135</f>
        <v>0</v>
      </c>
      <c r="AV95" s="99">
        <f>'A92 - Výměna oken v objek...'!J33</f>
        <v>0</v>
      </c>
      <c r="AW95" s="99">
        <f>'A92 - Výměna oken v objek...'!J34</f>
        <v>0</v>
      </c>
      <c r="AX95" s="99">
        <f>'A92 - Výměna oken v objek...'!J35</f>
        <v>0</v>
      </c>
      <c r="AY95" s="99">
        <f>'A92 - Výměna oken v objek...'!J36</f>
        <v>0</v>
      </c>
      <c r="AZ95" s="99">
        <f>'A92 - Výměna oken v objek...'!F33</f>
        <v>0</v>
      </c>
      <c r="BA95" s="99">
        <f>'A92 - Výměna oken v objek...'!F34</f>
        <v>0</v>
      </c>
      <c r="BB95" s="99">
        <f>'A92 - Výměna oken v objek...'!F35</f>
        <v>0</v>
      </c>
      <c r="BC95" s="99">
        <f>'A92 - Výměna oken v objek...'!F36</f>
        <v>0</v>
      </c>
      <c r="BD95" s="101">
        <f>'A92 - Výměna oken v objek...'!F37</f>
        <v>0</v>
      </c>
      <c r="BT95" s="102" t="s">
        <v>82</v>
      </c>
      <c r="BU95" s="102" t="s">
        <v>83</v>
      </c>
      <c r="BV95" s="102" t="s">
        <v>78</v>
      </c>
      <c r="BW95" s="102" t="s">
        <v>5</v>
      </c>
      <c r="BX95" s="102" t="s">
        <v>79</v>
      </c>
      <c r="CL95" s="102" t="s">
        <v>1</v>
      </c>
    </row>
    <row r="96" spans="1:90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9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pans="1:57" s="2" customFormat="1" ht="6.9" customHeight="1">
      <c r="A97" s="34"/>
      <c r="B97" s="54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  <c r="AQ97" s="55"/>
      <c r="AR97" s="39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algorithmName="SHA-512" hashValue="Kvd+e+wtoTCj/K1kPqKx9QvJDTxeMbVcd8dm7H+fthZ2rMmcxGuiCdLFU4yFh3Tl0E9ho6OmT56LhGW/iTI7gw==" saltValue="M4SqYyXnrLo6ETcXx1MkGsReuyLqjvVZVBkNbMNRjLRhXd0lWZyDZgyQwaZ2isFrsivZRr6jCziepY5dLyoljg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A92 - Výměna oken v objek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316"/>
  <sheetViews>
    <sheetView showGridLines="0" tabSelected="1" topLeftCell="A283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2.28515625" style="1" customWidth="1"/>
    <col min="6" max="6" width="54.28515625" style="1" customWidth="1"/>
    <col min="7" max="7" width="7" style="1" customWidth="1"/>
    <col min="8" max="8" width="13.5703125" style="1" customWidth="1"/>
    <col min="9" max="9" width="18.5703125" style="103" customWidth="1"/>
    <col min="10" max="10" width="22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103"/>
      <c r="L2" s="316"/>
      <c r="M2" s="316"/>
      <c r="N2" s="316"/>
      <c r="O2" s="316"/>
      <c r="P2" s="316"/>
      <c r="Q2" s="316"/>
      <c r="R2" s="316"/>
      <c r="S2" s="316"/>
      <c r="T2" s="316"/>
      <c r="U2" s="316"/>
      <c r="V2" s="316"/>
      <c r="AT2" s="17" t="s">
        <v>5</v>
      </c>
    </row>
    <row r="3" spans="1:46" s="1" customFormat="1" ht="6.9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0"/>
      <c r="AT3" s="17" t="s">
        <v>82</v>
      </c>
    </row>
    <row r="4" spans="1:46" s="1" customFormat="1" ht="24.9" customHeight="1">
      <c r="B4" s="20"/>
      <c r="D4" s="107" t="s">
        <v>84</v>
      </c>
      <c r="I4" s="103"/>
      <c r="L4" s="20"/>
      <c r="M4" s="108" t="s">
        <v>10</v>
      </c>
      <c r="AT4" s="17" t="s">
        <v>4</v>
      </c>
    </row>
    <row r="5" spans="1:46" s="1" customFormat="1" ht="6.9" customHeight="1">
      <c r="B5" s="20"/>
      <c r="I5" s="103"/>
      <c r="L5" s="20"/>
    </row>
    <row r="6" spans="1:46" s="2" customFormat="1" ht="12" customHeight="1">
      <c r="A6" s="34"/>
      <c r="B6" s="39"/>
      <c r="C6" s="34"/>
      <c r="D6" s="109" t="s">
        <v>16</v>
      </c>
      <c r="E6" s="34"/>
      <c r="F6" s="34"/>
      <c r="G6" s="34"/>
      <c r="H6" s="34"/>
      <c r="I6" s="110"/>
      <c r="J6" s="34"/>
      <c r="K6" s="34"/>
      <c r="L6" s="51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</row>
    <row r="7" spans="1:46" s="2" customFormat="1" ht="16.5" customHeight="1">
      <c r="A7" s="34"/>
      <c r="B7" s="39"/>
      <c r="C7" s="34"/>
      <c r="D7" s="34"/>
      <c r="E7" s="317" t="s">
        <v>17</v>
      </c>
      <c r="F7" s="318"/>
      <c r="G7" s="318"/>
      <c r="H7" s="318"/>
      <c r="I7" s="110"/>
      <c r="J7" s="34"/>
      <c r="K7" s="34"/>
      <c r="L7" s="51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</row>
    <row r="8" spans="1:46" s="2" customFormat="1" ht="10.199999999999999">
      <c r="A8" s="34"/>
      <c r="B8" s="39"/>
      <c r="C8" s="34"/>
      <c r="D8" s="34"/>
      <c r="E8" s="34"/>
      <c r="F8" s="34"/>
      <c r="G8" s="34"/>
      <c r="H8" s="34"/>
      <c r="I8" s="110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2" customHeight="1">
      <c r="A9" s="34"/>
      <c r="B9" s="39"/>
      <c r="C9" s="34"/>
      <c r="D9" s="109" t="s">
        <v>18</v>
      </c>
      <c r="E9" s="34"/>
      <c r="F9" s="111" t="s">
        <v>1</v>
      </c>
      <c r="G9" s="34"/>
      <c r="H9" s="34"/>
      <c r="I9" s="112" t="s">
        <v>19</v>
      </c>
      <c r="J9" s="111" t="s">
        <v>1</v>
      </c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09" t="s">
        <v>20</v>
      </c>
      <c r="E10" s="34"/>
      <c r="F10" s="111" t="s">
        <v>21</v>
      </c>
      <c r="G10" s="34"/>
      <c r="H10" s="34"/>
      <c r="I10" s="112" t="s">
        <v>22</v>
      </c>
      <c r="J10" s="113" t="str">
        <f>'Rekapitulace stavby'!AN8</f>
        <v>11.11.2019</v>
      </c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0.8" customHeight="1">
      <c r="A11" s="34"/>
      <c r="B11" s="39"/>
      <c r="C11" s="34"/>
      <c r="D11" s="34"/>
      <c r="E11" s="34"/>
      <c r="F11" s="34"/>
      <c r="G11" s="34"/>
      <c r="H11" s="34"/>
      <c r="I11" s="110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9" t="s">
        <v>24</v>
      </c>
      <c r="E12" s="34"/>
      <c r="F12" s="34"/>
      <c r="G12" s="34"/>
      <c r="H12" s="34"/>
      <c r="I12" s="112" t="s">
        <v>25</v>
      </c>
      <c r="J12" s="111" t="s">
        <v>26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8" customHeight="1">
      <c r="A13" s="34"/>
      <c r="B13" s="39"/>
      <c r="C13" s="34"/>
      <c r="D13" s="34"/>
      <c r="E13" s="111" t="s">
        <v>27</v>
      </c>
      <c r="F13" s="34"/>
      <c r="G13" s="34"/>
      <c r="H13" s="34"/>
      <c r="I13" s="112" t="s">
        <v>28</v>
      </c>
      <c r="J13" s="111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6.9" customHeight="1">
      <c r="A14" s="34"/>
      <c r="B14" s="39"/>
      <c r="C14" s="34"/>
      <c r="D14" s="34"/>
      <c r="E14" s="34"/>
      <c r="F14" s="34"/>
      <c r="G14" s="34"/>
      <c r="H14" s="34"/>
      <c r="I14" s="110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9"/>
      <c r="C15" s="34"/>
      <c r="D15" s="109" t="s">
        <v>29</v>
      </c>
      <c r="E15" s="34"/>
      <c r="F15" s="34"/>
      <c r="G15" s="34"/>
      <c r="H15" s="34"/>
      <c r="I15" s="112" t="s">
        <v>25</v>
      </c>
      <c r="J15" s="30" t="str">
        <f>'Rekapitulace stavby'!AN13</f>
        <v>Vyplň údaj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8" customHeight="1">
      <c r="A16" s="34"/>
      <c r="B16" s="39"/>
      <c r="C16" s="34"/>
      <c r="D16" s="34"/>
      <c r="E16" s="319" t="str">
        <f>'Rekapitulace stavby'!E14</f>
        <v>Vyplň údaj</v>
      </c>
      <c r="F16" s="320"/>
      <c r="G16" s="320"/>
      <c r="H16" s="320"/>
      <c r="I16" s="112" t="s">
        <v>28</v>
      </c>
      <c r="J16" s="30" t="str">
        <f>'Rekapitulace stavby'!AN14</f>
        <v>Vyplň údaj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6.9" customHeight="1">
      <c r="A17" s="34"/>
      <c r="B17" s="39"/>
      <c r="C17" s="34"/>
      <c r="D17" s="34"/>
      <c r="E17" s="34"/>
      <c r="F17" s="34"/>
      <c r="G17" s="34"/>
      <c r="H17" s="34"/>
      <c r="I17" s="110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9"/>
      <c r="C18" s="34"/>
      <c r="D18" s="109" t="s">
        <v>31</v>
      </c>
      <c r="E18" s="34"/>
      <c r="F18" s="34"/>
      <c r="G18" s="34"/>
      <c r="H18" s="34"/>
      <c r="I18" s="112" t="s">
        <v>25</v>
      </c>
      <c r="J18" s="111" t="s">
        <v>1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9"/>
      <c r="C19" s="34"/>
      <c r="D19" s="34"/>
      <c r="E19" s="111" t="s">
        <v>32</v>
      </c>
      <c r="F19" s="34"/>
      <c r="G19" s="34"/>
      <c r="H19" s="34"/>
      <c r="I19" s="112" t="s">
        <v>28</v>
      </c>
      <c r="J19" s="111" t="s">
        <v>1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" customHeight="1">
      <c r="A20" s="34"/>
      <c r="B20" s="39"/>
      <c r="C20" s="34"/>
      <c r="D20" s="34"/>
      <c r="E20" s="34"/>
      <c r="F20" s="34"/>
      <c r="G20" s="34"/>
      <c r="H20" s="34"/>
      <c r="I20" s="110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9"/>
      <c r="C21" s="34"/>
      <c r="D21" s="109" t="s">
        <v>34</v>
      </c>
      <c r="E21" s="34"/>
      <c r="F21" s="34"/>
      <c r="G21" s="34"/>
      <c r="H21" s="34"/>
      <c r="I21" s="112" t="s">
        <v>25</v>
      </c>
      <c r="J21" s="111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9"/>
      <c r="C22" s="34"/>
      <c r="D22" s="34"/>
      <c r="E22" s="111" t="s">
        <v>35</v>
      </c>
      <c r="F22" s="34"/>
      <c r="G22" s="34"/>
      <c r="H22" s="34"/>
      <c r="I22" s="112" t="s">
        <v>28</v>
      </c>
      <c r="J22" s="111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" customHeight="1">
      <c r="A23" s="34"/>
      <c r="B23" s="39"/>
      <c r="C23" s="34"/>
      <c r="D23" s="34"/>
      <c r="E23" s="34"/>
      <c r="F23" s="34"/>
      <c r="G23" s="34"/>
      <c r="H23" s="34"/>
      <c r="I23" s="110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9"/>
      <c r="C24" s="34"/>
      <c r="D24" s="109" t="s">
        <v>36</v>
      </c>
      <c r="E24" s="34"/>
      <c r="F24" s="34"/>
      <c r="G24" s="34"/>
      <c r="H24" s="34"/>
      <c r="I24" s="110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8" customFormat="1" ht="16.5" customHeight="1">
      <c r="A25" s="114"/>
      <c r="B25" s="115"/>
      <c r="C25" s="114"/>
      <c r="D25" s="114"/>
      <c r="E25" s="321" t="s">
        <v>1</v>
      </c>
      <c r="F25" s="321"/>
      <c r="G25" s="321"/>
      <c r="H25" s="321"/>
      <c r="I25" s="116"/>
      <c r="J25" s="114"/>
      <c r="K25" s="114"/>
      <c r="L25" s="117"/>
      <c r="S25" s="114"/>
      <c r="T25" s="114"/>
      <c r="U25" s="114"/>
      <c r="V25" s="114"/>
      <c r="W25" s="114"/>
      <c r="X25" s="114"/>
      <c r="Y25" s="114"/>
      <c r="Z25" s="114"/>
      <c r="AA25" s="114"/>
      <c r="AB25" s="114"/>
      <c r="AC25" s="114"/>
      <c r="AD25" s="114"/>
      <c r="AE25" s="114"/>
    </row>
    <row r="26" spans="1:31" s="2" customFormat="1" ht="6.9" customHeight="1">
      <c r="A26" s="34"/>
      <c r="B26" s="39"/>
      <c r="C26" s="34"/>
      <c r="D26" s="34"/>
      <c r="E26" s="34"/>
      <c r="F26" s="34"/>
      <c r="G26" s="34"/>
      <c r="H26" s="34"/>
      <c r="I26" s="110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" customHeight="1">
      <c r="A27" s="34"/>
      <c r="B27" s="39"/>
      <c r="C27" s="34"/>
      <c r="D27" s="118"/>
      <c r="E27" s="118"/>
      <c r="F27" s="118"/>
      <c r="G27" s="118"/>
      <c r="H27" s="118"/>
      <c r="I27" s="119"/>
      <c r="J27" s="118"/>
      <c r="K27" s="118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4.4" customHeight="1">
      <c r="A28" s="34"/>
      <c r="B28" s="39"/>
      <c r="C28" s="34"/>
      <c r="D28" s="111" t="s">
        <v>85</v>
      </c>
      <c r="E28" s="34"/>
      <c r="F28" s="34"/>
      <c r="G28" s="34"/>
      <c r="H28" s="34"/>
      <c r="I28" s="110"/>
      <c r="J28" s="120">
        <f>J94</f>
        <v>0</v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14.4" customHeight="1">
      <c r="A29" s="34"/>
      <c r="B29" s="39"/>
      <c r="C29" s="34"/>
      <c r="D29" s="121" t="s">
        <v>86</v>
      </c>
      <c r="E29" s="34"/>
      <c r="F29" s="34"/>
      <c r="G29" s="34"/>
      <c r="H29" s="34"/>
      <c r="I29" s="110"/>
      <c r="J29" s="120">
        <f>J110</f>
        <v>0</v>
      </c>
      <c r="K29" s="3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2" t="s">
        <v>37</v>
      </c>
      <c r="E30" s="34"/>
      <c r="F30" s="34"/>
      <c r="G30" s="34"/>
      <c r="H30" s="34"/>
      <c r="I30" s="110"/>
      <c r="J30" s="123">
        <f>ROUND(J28 + J29,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18"/>
      <c r="E31" s="118"/>
      <c r="F31" s="118"/>
      <c r="G31" s="118"/>
      <c r="H31" s="118"/>
      <c r="I31" s="119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9"/>
      <c r="C32" s="34"/>
      <c r="D32" s="34"/>
      <c r="E32" s="34"/>
      <c r="F32" s="124" t="s">
        <v>39</v>
      </c>
      <c r="G32" s="34"/>
      <c r="H32" s="34"/>
      <c r="I32" s="125" t="s">
        <v>38</v>
      </c>
      <c r="J32" s="124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customHeight="1">
      <c r="A33" s="34"/>
      <c r="B33" s="39"/>
      <c r="C33" s="34"/>
      <c r="D33" s="126" t="s">
        <v>41</v>
      </c>
      <c r="E33" s="109" t="s">
        <v>42</v>
      </c>
      <c r="F33" s="127">
        <f>ROUND((SUM(BE110:BE117) + SUM(BE135:BE315)),  2)</f>
        <v>0</v>
      </c>
      <c r="G33" s="34"/>
      <c r="H33" s="34"/>
      <c r="I33" s="128">
        <v>0.21</v>
      </c>
      <c r="J33" s="127">
        <f>ROUND(((SUM(BE110:BE117) + SUM(BE135:BE315))*I33),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109" t="s">
        <v>43</v>
      </c>
      <c r="F34" s="127">
        <f>ROUND((SUM(BF110:BF117) + SUM(BF135:BF315)),  2)</f>
        <v>0</v>
      </c>
      <c r="G34" s="34"/>
      <c r="H34" s="34"/>
      <c r="I34" s="128">
        <v>0.15</v>
      </c>
      <c r="J34" s="127">
        <f>ROUND(((SUM(BF110:BF117) + SUM(BF135:BF315))*I34),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34"/>
      <c r="E35" s="109" t="s">
        <v>44</v>
      </c>
      <c r="F35" s="127">
        <f>ROUND((SUM(BG110:BG117) + SUM(BG135:BG315)),  2)</f>
        <v>0</v>
      </c>
      <c r="G35" s="34"/>
      <c r="H35" s="34"/>
      <c r="I35" s="128">
        <v>0.21</v>
      </c>
      <c r="J35" s="127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09" t="s">
        <v>45</v>
      </c>
      <c r="F36" s="127">
        <f>ROUND((SUM(BH110:BH117) + SUM(BH135:BH315)),  2)</f>
        <v>0</v>
      </c>
      <c r="G36" s="34"/>
      <c r="H36" s="34"/>
      <c r="I36" s="128">
        <v>0.15</v>
      </c>
      <c r="J36" s="127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09" t="s">
        <v>46</v>
      </c>
      <c r="F37" s="127">
        <f>ROUND((SUM(BI110:BI117) + SUM(BI135:BI315)),  2)</f>
        <v>0</v>
      </c>
      <c r="G37" s="34"/>
      <c r="H37" s="34"/>
      <c r="I37" s="128">
        <v>0</v>
      </c>
      <c r="J37" s="127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9"/>
      <c r="C38" s="34"/>
      <c r="D38" s="34"/>
      <c r="E38" s="34"/>
      <c r="F38" s="34"/>
      <c r="G38" s="34"/>
      <c r="H38" s="34"/>
      <c r="I38" s="110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9"/>
      <c r="D39" s="130" t="s">
        <v>47</v>
      </c>
      <c r="E39" s="131"/>
      <c r="F39" s="131"/>
      <c r="G39" s="132" t="s">
        <v>48</v>
      </c>
      <c r="H39" s="133" t="s">
        <v>49</v>
      </c>
      <c r="I39" s="134"/>
      <c r="J39" s="135">
        <f>SUM(J30:J37)</f>
        <v>0</v>
      </c>
      <c r="K39" s="136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39"/>
      <c r="C40" s="34"/>
      <c r="D40" s="34"/>
      <c r="E40" s="34"/>
      <c r="F40" s="34"/>
      <c r="G40" s="34"/>
      <c r="H40" s="34"/>
      <c r="I40" s="110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" customHeight="1">
      <c r="B41" s="20"/>
      <c r="I41" s="103"/>
      <c r="L41" s="20"/>
    </row>
    <row r="42" spans="1:31" s="1" customFormat="1" ht="14.4" customHeight="1">
      <c r="B42" s="20"/>
      <c r="I42" s="103"/>
      <c r="L42" s="20"/>
    </row>
    <row r="43" spans="1:31" s="1" customFormat="1" ht="14.4" customHeight="1">
      <c r="B43" s="20"/>
      <c r="I43" s="103"/>
      <c r="L43" s="20"/>
    </row>
    <row r="44" spans="1:31" s="1" customFormat="1" ht="14.4" customHeight="1">
      <c r="B44" s="20"/>
      <c r="I44" s="103"/>
      <c r="L44" s="20"/>
    </row>
    <row r="45" spans="1:31" s="1" customFormat="1" ht="14.4" customHeight="1">
      <c r="B45" s="20"/>
      <c r="I45" s="103"/>
      <c r="L45" s="20"/>
    </row>
    <row r="46" spans="1:31" s="1" customFormat="1" ht="14.4" customHeight="1">
      <c r="B46" s="20"/>
      <c r="I46" s="103"/>
      <c r="L46" s="20"/>
    </row>
    <row r="47" spans="1:31" s="1" customFormat="1" ht="14.4" customHeight="1">
      <c r="B47" s="20"/>
      <c r="I47" s="103"/>
      <c r="L47" s="20"/>
    </row>
    <row r="48" spans="1:31" s="1" customFormat="1" ht="14.4" customHeight="1">
      <c r="B48" s="20"/>
      <c r="I48" s="103"/>
      <c r="L48" s="20"/>
    </row>
    <row r="49" spans="1:31" s="1" customFormat="1" ht="14.4" customHeight="1">
      <c r="B49" s="20"/>
      <c r="I49" s="103"/>
      <c r="L49" s="20"/>
    </row>
    <row r="50" spans="1:31" s="2" customFormat="1" ht="14.4" customHeight="1">
      <c r="B50" s="51"/>
      <c r="D50" s="137" t="s">
        <v>50</v>
      </c>
      <c r="E50" s="138"/>
      <c r="F50" s="138"/>
      <c r="G50" s="137" t="s">
        <v>51</v>
      </c>
      <c r="H50" s="138"/>
      <c r="I50" s="139"/>
      <c r="J50" s="138"/>
      <c r="K50" s="138"/>
      <c r="L50" s="51"/>
    </row>
    <row r="51" spans="1:31" ht="10.199999999999999">
      <c r="B51" s="20"/>
      <c r="L51" s="20"/>
    </row>
    <row r="52" spans="1:31" ht="10.199999999999999">
      <c r="B52" s="20"/>
      <c r="L52" s="20"/>
    </row>
    <row r="53" spans="1:31" ht="10.199999999999999">
      <c r="B53" s="20"/>
      <c r="L53" s="20"/>
    </row>
    <row r="54" spans="1:31" ht="10.199999999999999">
      <c r="B54" s="20"/>
      <c r="L54" s="20"/>
    </row>
    <row r="55" spans="1:31" ht="10.199999999999999">
      <c r="B55" s="20"/>
      <c r="L55" s="20"/>
    </row>
    <row r="56" spans="1:31" ht="10.199999999999999">
      <c r="B56" s="20"/>
      <c r="L56" s="20"/>
    </row>
    <row r="57" spans="1:31" ht="10.199999999999999">
      <c r="B57" s="20"/>
      <c r="L57" s="20"/>
    </row>
    <row r="58" spans="1:31" ht="10.199999999999999">
      <c r="B58" s="20"/>
      <c r="L58" s="20"/>
    </row>
    <row r="59" spans="1:31" ht="10.199999999999999">
      <c r="B59" s="20"/>
      <c r="L59" s="20"/>
    </row>
    <row r="60" spans="1:31" ht="10.199999999999999">
      <c r="B60" s="20"/>
      <c r="L60" s="20"/>
    </row>
    <row r="61" spans="1:31" s="2" customFormat="1" ht="13.2">
      <c r="A61" s="34"/>
      <c r="B61" s="39"/>
      <c r="C61" s="34"/>
      <c r="D61" s="140" t="s">
        <v>52</v>
      </c>
      <c r="E61" s="141"/>
      <c r="F61" s="142" t="s">
        <v>53</v>
      </c>
      <c r="G61" s="140" t="s">
        <v>52</v>
      </c>
      <c r="H61" s="141"/>
      <c r="I61" s="143"/>
      <c r="J61" s="144" t="s">
        <v>53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0.199999999999999">
      <c r="B62" s="20"/>
      <c r="L62" s="20"/>
    </row>
    <row r="63" spans="1:31" ht="10.199999999999999">
      <c r="B63" s="20"/>
      <c r="L63" s="20"/>
    </row>
    <row r="64" spans="1:31" ht="10.199999999999999">
      <c r="B64" s="20"/>
      <c r="L64" s="20"/>
    </row>
    <row r="65" spans="1:31" s="2" customFormat="1" ht="13.2">
      <c r="A65" s="34"/>
      <c r="B65" s="39"/>
      <c r="C65" s="34"/>
      <c r="D65" s="137" t="s">
        <v>54</v>
      </c>
      <c r="E65" s="145"/>
      <c r="F65" s="145"/>
      <c r="G65" s="137" t="s">
        <v>55</v>
      </c>
      <c r="H65" s="145"/>
      <c r="I65" s="146"/>
      <c r="J65" s="145"/>
      <c r="K65" s="14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0.199999999999999">
      <c r="B66" s="20"/>
      <c r="L66" s="20"/>
    </row>
    <row r="67" spans="1:31" ht="10.199999999999999">
      <c r="B67" s="20"/>
      <c r="L67" s="20"/>
    </row>
    <row r="68" spans="1:31" ht="10.199999999999999">
      <c r="B68" s="20"/>
      <c r="L68" s="20"/>
    </row>
    <row r="69" spans="1:31" ht="10.199999999999999">
      <c r="B69" s="20"/>
      <c r="L69" s="20"/>
    </row>
    <row r="70" spans="1:31" ht="10.199999999999999">
      <c r="B70" s="20"/>
      <c r="L70" s="20"/>
    </row>
    <row r="71" spans="1:31" ht="10.199999999999999">
      <c r="B71" s="20"/>
      <c r="L71" s="20"/>
    </row>
    <row r="72" spans="1:31" ht="10.199999999999999">
      <c r="B72" s="20"/>
      <c r="L72" s="20"/>
    </row>
    <row r="73" spans="1:31" ht="10.199999999999999">
      <c r="B73" s="20"/>
      <c r="L73" s="20"/>
    </row>
    <row r="74" spans="1:31" ht="10.199999999999999">
      <c r="B74" s="20"/>
      <c r="L74" s="20"/>
    </row>
    <row r="75" spans="1:31" ht="10.199999999999999">
      <c r="B75" s="20"/>
      <c r="L75" s="20"/>
    </row>
    <row r="76" spans="1:31" s="2" customFormat="1" ht="13.2">
      <c r="A76" s="34"/>
      <c r="B76" s="39"/>
      <c r="C76" s="34"/>
      <c r="D76" s="140" t="s">
        <v>52</v>
      </c>
      <c r="E76" s="141"/>
      <c r="F76" s="142" t="s">
        <v>53</v>
      </c>
      <c r="G76" s="140" t="s">
        <v>52</v>
      </c>
      <c r="H76" s="141"/>
      <c r="I76" s="143"/>
      <c r="J76" s="144" t="s">
        <v>53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" customHeight="1">
      <c r="A77" s="34"/>
      <c r="B77" s="147"/>
      <c r="C77" s="148"/>
      <c r="D77" s="148"/>
      <c r="E77" s="148"/>
      <c r="F77" s="148"/>
      <c r="G77" s="148"/>
      <c r="H77" s="148"/>
      <c r="I77" s="149"/>
      <c r="J77" s="148"/>
      <c r="K77" s="148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" customHeight="1">
      <c r="A81" s="34"/>
      <c r="B81" s="150"/>
      <c r="C81" s="151"/>
      <c r="D81" s="151"/>
      <c r="E81" s="151"/>
      <c r="F81" s="151"/>
      <c r="G81" s="151"/>
      <c r="H81" s="151"/>
      <c r="I81" s="152"/>
      <c r="J81" s="151"/>
      <c r="K81" s="151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" customHeight="1">
      <c r="A82" s="34"/>
      <c r="B82" s="35"/>
      <c r="C82" s="23" t="s">
        <v>87</v>
      </c>
      <c r="D82" s="36"/>
      <c r="E82" s="36"/>
      <c r="F82" s="36"/>
      <c r="G82" s="36"/>
      <c r="H82" s="36"/>
      <c r="I82" s="110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" customHeight="1">
      <c r="A83" s="34"/>
      <c r="B83" s="35"/>
      <c r="C83" s="36"/>
      <c r="D83" s="36"/>
      <c r="E83" s="36"/>
      <c r="F83" s="36"/>
      <c r="G83" s="36"/>
      <c r="H83" s="36"/>
      <c r="I83" s="110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0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5" t="str">
        <f>E7</f>
        <v>Výměna oken v objektu č.p. 7, náměstí Svobody, k.ú.Místek</v>
      </c>
      <c r="F85" s="322"/>
      <c r="G85" s="322"/>
      <c r="H85" s="322"/>
      <c r="I85" s="110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6.9" customHeight="1">
      <c r="A86" s="34"/>
      <c r="B86" s="35"/>
      <c r="C86" s="36"/>
      <c r="D86" s="36"/>
      <c r="E86" s="36"/>
      <c r="F86" s="36"/>
      <c r="G86" s="36"/>
      <c r="H86" s="36"/>
      <c r="I86" s="110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2" customHeight="1">
      <c r="A87" s="34"/>
      <c r="B87" s="35"/>
      <c r="C87" s="29" t="s">
        <v>20</v>
      </c>
      <c r="D87" s="36"/>
      <c r="E87" s="36"/>
      <c r="F87" s="27" t="str">
        <f>F10</f>
        <v>Náměstí Svobody , Místek</v>
      </c>
      <c r="G87" s="36"/>
      <c r="H87" s="36"/>
      <c r="I87" s="112" t="s">
        <v>22</v>
      </c>
      <c r="J87" s="66" t="str">
        <f>IF(J10="","",J10)</f>
        <v>11.11.2019</v>
      </c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" customHeight="1">
      <c r="A88" s="34"/>
      <c r="B88" s="35"/>
      <c r="C88" s="36"/>
      <c r="D88" s="36"/>
      <c r="E88" s="36"/>
      <c r="F88" s="36"/>
      <c r="G88" s="36"/>
      <c r="H88" s="36"/>
      <c r="I88" s="110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25.65" customHeight="1">
      <c r="A89" s="34"/>
      <c r="B89" s="35"/>
      <c r="C89" s="29" t="s">
        <v>24</v>
      </c>
      <c r="D89" s="36"/>
      <c r="E89" s="36"/>
      <c r="F89" s="27" t="str">
        <f>E13</f>
        <v>Statutární město Frýdek - Místek</v>
      </c>
      <c r="G89" s="36"/>
      <c r="H89" s="36"/>
      <c r="I89" s="112" t="s">
        <v>31</v>
      </c>
      <c r="J89" s="32" t="str">
        <f>E19</f>
        <v>VENEZA spol.s r. o.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15.15" customHeight="1">
      <c r="A90" s="34"/>
      <c r="B90" s="35"/>
      <c r="C90" s="29" t="s">
        <v>29</v>
      </c>
      <c r="D90" s="36"/>
      <c r="E90" s="36"/>
      <c r="F90" s="27" t="str">
        <f>IF(E16="","",E16)</f>
        <v>Vyplň údaj</v>
      </c>
      <c r="G90" s="36"/>
      <c r="H90" s="36"/>
      <c r="I90" s="112" t="s">
        <v>34</v>
      </c>
      <c r="J90" s="32" t="str">
        <f>E22</f>
        <v>Ing. Lumír Hajdušek</v>
      </c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0.35" customHeight="1">
      <c r="A91" s="34"/>
      <c r="B91" s="35"/>
      <c r="C91" s="36"/>
      <c r="D91" s="36"/>
      <c r="E91" s="36"/>
      <c r="F91" s="36"/>
      <c r="G91" s="36"/>
      <c r="H91" s="36"/>
      <c r="I91" s="110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9.25" customHeight="1">
      <c r="A92" s="34"/>
      <c r="B92" s="35"/>
      <c r="C92" s="153" t="s">
        <v>88</v>
      </c>
      <c r="D92" s="154"/>
      <c r="E92" s="154"/>
      <c r="F92" s="154"/>
      <c r="G92" s="154"/>
      <c r="H92" s="154"/>
      <c r="I92" s="155"/>
      <c r="J92" s="156" t="s">
        <v>89</v>
      </c>
      <c r="K92" s="15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10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2.8" customHeight="1">
      <c r="A94" s="34"/>
      <c r="B94" s="35"/>
      <c r="C94" s="157" t="s">
        <v>90</v>
      </c>
      <c r="D94" s="36"/>
      <c r="E94" s="36"/>
      <c r="F94" s="36"/>
      <c r="G94" s="36"/>
      <c r="H94" s="36"/>
      <c r="I94" s="110"/>
      <c r="J94" s="84">
        <f>J135</f>
        <v>0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U94" s="17" t="s">
        <v>91</v>
      </c>
    </row>
    <row r="95" spans="1:47" s="9" customFormat="1" ht="24.9" customHeight="1">
      <c r="B95" s="158"/>
      <c r="C95" s="159"/>
      <c r="D95" s="160" t="s">
        <v>92</v>
      </c>
      <c r="E95" s="161"/>
      <c r="F95" s="161"/>
      <c r="G95" s="161"/>
      <c r="H95" s="161"/>
      <c r="I95" s="162"/>
      <c r="J95" s="163">
        <f>J136</f>
        <v>0</v>
      </c>
      <c r="K95" s="159"/>
      <c r="L95" s="164"/>
    </row>
    <row r="96" spans="1:47" s="10" customFormat="1" ht="19.95" customHeight="1">
      <c r="B96" s="165"/>
      <c r="C96" s="166"/>
      <c r="D96" s="167" t="s">
        <v>93</v>
      </c>
      <c r="E96" s="168"/>
      <c r="F96" s="168"/>
      <c r="G96" s="168"/>
      <c r="H96" s="168"/>
      <c r="I96" s="169"/>
      <c r="J96" s="170">
        <f>J137</f>
        <v>0</v>
      </c>
      <c r="K96" s="166"/>
      <c r="L96" s="171"/>
    </row>
    <row r="97" spans="1:65" s="10" customFormat="1" ht="19.95" customHeight="1">
      <c r="B97" s="165"/>
      <c r="C97" s="166"/>
      <c r="D97" s="167" t="s">
        <v>94</v>
      </c>
      <c r="E97" s="168"/>
      <c r="F97" s="168"/>
      <c r="G97" s="168"/>
      <c r="H97" s="168"/>
      <c r="I97" s="169"/>
      <c r="J97" s="170">
        <f>J144</f>
        <v>0</v>
      </c>
      <c r="K97" s="166"/>
      <c r="L97" s="171"/>
    </row>
    <row r="98" spans="1:65" s="10" customFormat="1" ht="19.95" customHeight="1">
      <c r="B98" s="165"/>
      <c r="C98" s="166"/>
      <c r="D98" s="167" t="s">
        <v>95</v>
      </c>
      <c r="E98" s="168"/>
      <c r="F98" s="168"/>
      <c r="G98" s="168"/>
      <c r="H98" s="168"/>
      <c r="I98" s="169"/>
      <c r="J98" s="170">
        <f>J177</f>
        <v>0</v>
      </c>
      <c r="K98" s="166"/>
      <c r="L98" s="171"/>
    </row>
    <row r="99" spans="1:65" s="10" customFormat="1" ht="19.95" customHeight="1">
      <c r="B99" s="165"/>
      <c r="C99" s="166"/>
      <c r="D99" s="167" t="s">
        <v>96</v>
      </c>
      <c r="E99" s="168"/>
      <c r="F99" s="168"/>
      <c r="G99" s="168"/>
      <c r="H99" s="168"/>
      <c r="I99" s="169"/>
      <c r="J99" s="170">
        <f>J186</f>
        <v>0</v>
      </c>
      <c r="K99" s="166"/>
      <c r="L99" s="171"/>
    </row>
    <row r="100" spans="1:65" s="9" customFormat="1" ht="24.9" customHeight="1">
      <c r="B100" s="158"/>
      <c r="C100" s="159"/>
      <c r="D100" s="160" t="s">
        <v>97</v>
      </c>
      <c r="E100" s="161"/>
      <c r="F100" s="161"/>
      <c r="G100" s="161"/>
      <c r="H100" s="161"/>
      <c r="I100" s="162"/>
      <c r="J100" s="163">
        <f>J188</f>
        <v>0</v>
      </c>
      <c r="K100" s="159"/>
      <c r="L100" s="164"/>
    </row>
    <row r="101" spans="1:65" s="10" customFormat="1" ht="19.95" customHeight="1">
      <c r="B101" s="165"/>
      <c r="C101" s="166"/>
      <c r="D101" s="167" t="s">
        <v>98</v>
      </c>
      <c r="E101" s="168"/>
      <c r="F101" s="168"/>
      <c r="G101" s="168"/>
      <c r="H101" s="168"/>
      <c r="I101" s="169"/>
      <c r="J101" s="170">
        <f>J189</f>
        <v>0</v>
      </c>
      <c r="K101" s="166"/>
      <c r="L101" s="171"/>
    </row>
    <row r="102" spans="1:65" s="10" customFormat="1" ht="19.95" customHeight="1">
      <c r="B102" s="165"/>
      <c r="C102" s="166"/>
      <c r="D102" s="167" t="s">
        <v>99</v>
      </c>
      <c r="E102" s="168"/>
      <c r="F102" s="168"/>
      <c r="G102" s="168"/>
      <c r="H102" s="168"/>
      <c r="I102" s="169"/>
      <c r="J102" s="170">
        <f>J197</f>
        <v>0</v>
      </c>
      <c r="K102" s="166"/>
      <c r="L102" s="171"/>
    </row>
    <row r="103" spans="1:65" s="10" customFormat="1" ht="19.95" customHeight="1">
      <c r="B103" s="165"/>
      <c r="C103" s="166"/>
      <c r="D103" s="167" t="s">
        <v>100</v>
      </c>
      <c r="E103" s="168"/>
      <c r="F103" s="168"/>
      <c r="G103" s="168"/>
      <c r="H103" s="168"/>
      <c r="I103" s="169"/>
      <c r="J103" s="170">
        <f>J275</f>
        <v>0</v>
      </c>
      <c r="K103" s="166"/>
      <c r="L103" s="171"/>
    </row>
    <row r="104" spans="1:65" s="10" customFormat="1" ht="19.95" customHeight="1">
      <c r="B104" s="165"/>
      <c r="C104" s="166"/>
      <c r="D104" s="167" t="s">
        <v>101</v>
      </c>
      <c r="E104" s="168"/>
      <c r="F104" s="168"/>
      <c r="G104" s="168"/>
      <c r="H104" s="168"/>
      <c r="I104" s="169"/>
      <c r="J104" s="170">
        <f>J290</f>
        <v>0</v>
      </c>
      <c r="K104" s="166"/>
      <c r="L104" s="171"/>
    </row>
    <row r="105" spans="1:65" s="9" customFormat="1" ht="24.9" customHeight="1">
      <c r="B105" s="158"/>
      <c r="C105" s="159"/>
      <c r="D105" s="160" t="s">
        <v>102</v>
      </c>
      <c r="E105" s="161"/>
      <c r="F105" s="161"/>
      <c r="G105" s="161"/>
      <c r="H105" s="161"/>
      <c r="I105" s="162"/>
      <c r="J105" s="163">
        <f>J305</f>
        <v>0</v>
      </c>
      <c r="K105" s="159"/>
      <c r="L105" s="164"/>
    </row>
    <row r="106" spans="1:65" s="9" customFormat="1" ht="24.9" customHeight="1">
      <c r="B106" s="158"/>
      <c r="C106" s="159"/>
      <c r="D106" s="160" t="s">
        <v>103</v>
      </c>
      <c r="E106" s="161"/>
      <c r="F106" s="161"/>
      <c r="G106" s="161"/>
      <c r="H106" s="161"/>
      <c r="I106" s="162"/>
      <c r="J106" s="163">
        <f>J309</f>
        <v>0</v>
      </c>
      <c r="K106" s="159"/>
      <c r="L106" s="164"/>
    </row>
    <row r="107" spans="1:65" s="10" customFormat="1" ht="19.95" customHeight="1">
      <c r="B107" s="165"/>
      <c r="C107" s="166"/>
      <c r="D107" s="167" t="s">
        <v>104</v>
      </c>
      <c r="E107" s="168"/>
      <c r="F107" s="168"/>
      <c r="G107" s="168"/>
      <c r="H107" s="168"/>
      <c r="I107" s="169"/>
      <c r="J107" s="170">
        <f>J310</f>
        <v>0</v>
      </c>
      <c r="K107" s="166"/>
      <c r="L107" s="171"/>
    </row>
    <row r="108" spans="1:65" s="2" customFormat="1" ht="21.75" customHeight="1">
      <c r="A108" s="34"/>
      <c r="B108" s="35"/>
      <c r="C108" s="36"/>
      <c r="D108" s="36"/>
      <c r="E108" s="36"/>
      <c r="F108" s="36"/>
      <c r="G108" s="36"/>
      <c r="H108" s="36"/>
      <c r="I108" s="110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65" s="2" customFormat="1" ht="6.9" customHeight="1">
      <c r="A109" s="34"/>
      <c r="B109" s="35"/>
      <c r="C109" s="36"/>
      <c r="D109" s="36"/>
      <c r="E109" s="36"/>
      <c r="F109" s="36"/>
      <c r="G109" s="36"/>
      <c r="H109" s="36"/>
      <c r="I109" s="110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65" s="2" customFormat="1" ht="29.25" customHeight="1">
      <c r="A110" s="34"/>
      <c r="B110" s="35"/>
      <c r="C110" s="157" t="s">
        <v>105</v>
      </c>
      <c r="D110" s="36"/>
      <c r="E110" s="36"/>
      <c r="F110" s="36"/>
      <c r="G110" s="36"/>
      <c r="H110" s="36"/>
      <c r="I110" s="110"/>
      <c r="J110" s="172">
        <f>ROUND(J111 + J112 + J113 + J114 + J115 + J116,2)</f>
        <v>0</v>
      </c>
      <c r="K110" s="36"/>
      <c r="L110" s="51"/>
      <c r="N110" s="173" t="s">
        <v>41</v>
      </c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65" s="2" customFormat="1" ht="18" customHeight="1">
      <c r="A111" s="34"/>
      <c r="B111" s="35"/>
      <c r="C111" s="36"/>
      <c r="D111" s="323" t="s">
        <v>106</v>
      </c>
      <c r="E111" s="324"/>
      <c r="F111" s="324"/>
      <c r="G111" s="36"/>
      <c r="H111" s="36"/>
      <c r="I111" s="110"/>
      <c r="J111" s="175">
        <v>0</v>
      </c>
      <c r="K111" s="36"/>
      <c r="L111" s="176"/>
      <c r="M111" s="177"/>
      <c r="N111" s="178" t="s">
        <v>43</v>
      </c>
      <c r="O111" s="177"/>
      <c r="P111" s="177"/>
      <c r="Q111" s="177"/>
      <c r="R111" s="177"/>
      <c r="S111" s="110"/>
      <c r="T111" s="110"/>
      <c r="U111" s="110"/>
      <c r="V111" s="110"/>
      <c r="W111" s="110"/>
      <c r="X111" s="110"/>
      <c r="Y111" s="110"/>
      <c r="Z111" s="110"/>
      <c r="AA111" s="110"/>
      <c r="AB111" s="110"/>
      <c r="AC111" s="110"/>
      <c r="AD111" s="110"/>
      <c r="AE111" s="110"/>
      <c r="AF111" s="177"/>
      <c r="AG111" s="177"/>
      <c r="AH111" s="177"/>
      <c r="AI111" s="177"/>
      <c r="AJ111" s="177"/>
      <c r="AK111" s="177"/>
      <c r="AL111" s="177"/>
      <c r="AM111" s="177"/>
      <c r="AN111" s="177"/>
      <c r="AO111" s="177"/>
      <c r="AP111" s="177"/>
      <c r="AQ111" s="177"/>
      <c r="AR111" s="177"/>
      <c r="AS111" s="177"/>
      <c r="AT111" s="177"/>
      <c r="AU111" s="177"/>
      <c r="AV111" s="177"/>
      <c r="AW111" s="177"/>
      <c r="AX111" s="177"/>
      <c r="AY111" s="179" t="s">
        <v>107</v>
      </c>
      <c r="AZ111" s="177"/>
      <c r="BA111" s="177"/>
      <c r="BB111" s="177"/>
      <c r="BC111" s="177"/>
      <c r="BD111" s="177"/>
      <c r="BE111" s="180">
        <f t="shared" ref="BE111:BE116" si="0">IF(N111="základní",J111,0)</f>
        <v>0</v>
      </c>
      <c r="BF111" s="180">
        <f t="shared" ref="BF111:BF116" si="1">IF(N111="snížená",J111,0)</f>
        <v>0</v>
      </c>
      <c r="BG111" s="180">
        <f t="shared" ref="BG111:BG116" si="2">IF(N111="zákl. přenesená",J111,0)</f>
        <v>0</v>
      </c>
      <c r="BH111" s="180">
        <f t="shared" ref="BH111:BH116" si="3">IF(N111="sníž. přenesená",J111,0)</f>
        <v>0</v>
      </c>
      <c r="BI111" s="180">
        <f t="shared" ref="BI111:BI116" si="4">IF(N111="nulová",J111,0)</f>
        <v>0</v>
      </c>
      <c r="BJ111" s="179" t="s">
        <v>108</v>
      </c>
      <c r="BK111" s="177"/>
      <c r="BL111" s="177"/>
      <c r="BM111" s="177"/>
    </row>
    <row r="112" spans="1:65" s="2" customFormat="1" ht="18" customHeight="1">
      <c r="A112" s="34"/>
      <c r="B112" s="35"/>
      <c r="C112" s="36"/>
      <c r="D112" s="323" t="s">
        <v>109</v>
      </c>
      <c r="E112" s="324"/>
      <c r="F112" s="324"/>
      <c r="G112" s="36"/>
      <c r="H112" s="36"/>
      <c r="I112" s="110"/>
      <c r="J112" s="175">
        <v>0</v>
      </c>
      <c r="K112" s="36"/>
      <c r="L112" s="176"/>
      <c r="M112" s="177"/>
      <c r="N112" s="178" t="s">
        <v>43</v>
      </c>
      <c r="O112" s="177"/>
      <c r="P112" s="177"/>
      <c r="Q112" s="177"/>
      <c r="R112" s="177"/>
      <c r="S112" s="110"/>
      <c r="T112" s="110"/>
      <c r="U112" s="110"/>
      <c r="V112" s="110"/>
      <c r="W112" s="110"/>
      <c r="X112" s="110"/>
      <c r="Y112" s="110"/>
      <c r="Z112" s="110"/>
      <c r="AA112" s="110"/>
      <c r="AB112" s="110"/>
      <c r="AC112" s="110"/>
      <c r="AD112" s="110"/>
      <c r="AE112" s="110"/>
      <c r="AF112" s="177"/>
      <c r="AG112" s="177"/>
      <c r="AH112" s="177"/>
      <c r="AI112" s="177"/>
      <c r="AJ112" s="177"/>
      <c r="AK112" s="177"/>
      <c r="AL112" s="177"/>
      <c r="AM112" s="177"/>
      <c r="AN112" s="177"/>
      <c r="AO112" s="177"/>
      <c r="AP112" s="177"/>
      <c r="AQ112" s="177"/>
      <c r="AR112" s="177"/>
      <c r="AS112" s="177"/>
      <c r="AT112" s="177"/>
      <c r="AU112" s="177"/>
      <c r="AV112" s="177"/>
      <c r="AW112" s="177"/>
      <c r="AX112" s="177"/>
      <c r="AY112" s="179" t="s">
        <v>107</v>
      </c>
      <c r="AZ112" s="177"/>
      <c r="BA112" s="177"/>
      <c r="BB112" s="177"/>
      <c r="BC112" s="177"/>
      <c r="BD112" s="177"/>
      <c r="BE112" s="180">
        <f t="shared" si="0"/>
        <v>0</v>
      </c>
      <c r="BF112" s="180">
        <f t="shared" si="1"/>
        <v>0</v>
      </c>
      <c r="BG112" s="180">
        <f t="shared" si="2"/>
        <v>0</v>
      </c>
      <c r="BH112" s="180">
        <f t="shared" si="3"/>
        <v>0</v>
      </c>
      <c r="BI112" s="180">
        <f t="shared" si="4"/>
        <v>0</v>
      </c>
      <c r="BJ112" s="179" t="s">
        <v>108</v>
      </c>
      <c r="BK112" s="177"/>
      <c r="BL112" s="177"/>
      <c r="BM112" s="177"/>
    </row>
    <row r="113" spans="1:65" s="2" customFormat="1" ht="18" customHeight="1">
      <c r="A113" s="34"/>
      <c r="B113" s="35"/>
      <c r="C113" s="36"/>
      <c r="D113" s="323" t="s">
        <v>110</v>
      </c>
      <c r="E113" s="324"/>
      <c r="F113" s="324"/>
      <c r="G113" s="36"/>
      <c r="H113" s="36"/>
      <c r="I113" s="110"/>
      <c r="J113" s="175">
        <v>0</v>
      </c>
      <c r="K113" s="36"/>
      <c r="L113" s="176"/>
      <c r="M113" s="177"/>
      <c r="N113" s="178" t="s">
        <v>43</v>
      </c>
      <c r="O113" s="177"/>
      <c r="P113" s="177"/>
      <c r="Q113" s="177"/>
      <c r="R113" s="177"/>
      <c r="S113" s="110"/>
      <c r="T113" s="110"/>
      <c r="U113" s="110"/>
      <c r="V113" s="110"/>
      <c r="W113" s="110"/>
      <c r="X113" s="110"/>
      <c r="Y113" s="110"/>
      <c r="Z113" s="110"/>
      <c r="AA113" s="110"/>
      <c r="AB113" s="110"/>
      <c r="AC113" s="110"/>
      <c r="AD113" s="110"/>
      <c r="AE113" s="110"/>
      <c r="AF113" s="177"/>
      <c r="AG113" s="177"/>
      <c r="AH113" s="177"/>
      <c r="AI113" s="177"/>
      <c r="AJ113" s="177"/>
      <c r="AK113" s="177"/>
      <c r="AL113" s="177"/>
      <c r="AM113" s="177"/>
      <c r="AN113" s="177"/>
      <c r="AO113" s="177"/>
      <c r="AP113" s="177"/>
      <c r="AQ113" s="177"/>
      <c r="AR113" s="177"/>
      <c r="AS113" s="177"/>
      <c r="AT113" s="177"/>
      <c r="AU113" s="177"/>
      <c r="AV113" s="177"/>
      <c r="AW113" s="177"/>
      <c r="AX113" s="177"/>
      <c r="AY113" s="179" t="s">
        <v>107</v>
      </c>
      <c r="AZ113" s="177"/>
      <c r="BA113" s="177"/>
      <c r="BB113" s="177"/>
      <c r="BC113" s="177"/>
      <c r="BD113" s="177"/>
      <c r="BE113" s="180">
        <f t="shared" si="0"/>
        <v>0</v>
      </c>
      <c r="BF113" s="180">
        <f t="shared" si="1"/>
        <v>0</v>
      </c>
      <c r="BG113" s="180">
        <f t="shared" si="2"/>
        <v>0</v>
      </c>
      <c r="BH113" s="180">
        <f t="shared" si="3"/>
        <v>0</v>
      </c>
      <c r="BI113" s="180">
        <f t="shared" si="4"/>
        <v>0</v>
      </c>
      <c r="BJ113" s="179" t="s">
        <v>108</v>
      </c>
      <c r="BK113" s="177"/>
      <c r="BL113" s="177"/>
      <c r="BM113" s="177"/>
    </row>
    <row r="114" spans="1:65" s="2" customFormat="1" ht="18" customHeight="1">
      <c r="A114" s="34"/>
      <c r="B114" s="35"/>
      <c r="C114" s="36"/>
      <c r="D114" s="323" t="s">
        <v>111</v>
      </c>
      <c r="E114" s="324"/>
      <c r="F114" s="324"/>
      <c r="G114" s="36"/>
      <c r="H114" s="36"/>
      <c r="I114" s="110"/>
      <c r="J114" s="175">
        <v>0</v>
      </c>
      <c r="K114" s="36"/>
      <c r="L114" s="176"/>
      <c r="M114" s="177"/>
      <c r="N114" s="178" t="s">
        <v>43</v>
      </c>
      <c r="O114" s="177"/>
      <c r="P114" s="177"/>
      <c r="Q114" s="177"/>
      <c r="R114" s="177"/>
      <c r="S114" s="110"/>
      <c r="T114" s="110"/>
      <c r="U114" s="110"/>
      <c r="V114" s="110"/>
      <c r="W114" s="110"/>
      <c r="X114" s="110"/>
      <c r="Y114" s="110"/>
      <c r="Z114" s="110"/>
      <c r="AA114" s="110"/>
      <c r="AB114" s="110"/>
      <c r="AC114" s="110"/>
      <c r="AD114" s="110"/>
      <c r="AE114" s="110"/>
      <c r="AF114" s="177"/>
      <c r="AG114" s="177"/>
      <c r="AH114" s="177"/>
      <c r="AI114" s="177"/>
      <c r="AJ114" s="177"/>
      <c r="AK114" s="177"/>
      <c r="AL114" s="177"/>
      <c r="AM114" s="177"/>
      <c r="AN114" s="177"/>
      <c r="AO114" s="177"/>
      <c r="AP114" s="177"/>
      <c r="AQ114" s="177"/>
      <c r="AR114" s="177"/>
      <c r="AS114" s="177"/>
      <c r="AT114" s="177"/>
      <c r="AU114" s="177"/>
      <c r="AV114" s="177"/>
      <c r="AW114" s="177"/>
      <c r="AX114" s="177"/>
      <c r="AY114" s="179" t="s">
        <v>107</v>
      </c>
      <c r="AZ114" s="177"/>
      <c r="BA114" s="177"/>
      <c r="BB114" s="177"/>
      <c r="BC114" s="177"/>
      <c r="BD114" s="177"/>
      <c r="BE114" s="180">
        <f t="shared" si="0"/>
        <v>0</v>
      </c>
      <c r="BF114" s="180">
        <f t="shared" si="1"/>
        <v>0</v>
      </c>
      <c r="BG114" s="180">
        <f t="shared" si="2"/>
        <v>0</v>
      </c>
      <c r="BH114" s="180">
        <f t="shared" si="3"/>
        <v>0</v>
      </c>
      <c r="BI114" s="180">
        <f t="shared" si="4"/>
        <v>0</v>
      </c>
      <c r="BJ114" s="179" t="s">
        <v>108</v>
      </c>
      <c r="BK114" s="177"/>
      <c r="BL114" s="177"/>
      <c r="BM114" s="177"/>
    </row>
    <row r="115" spans="1:65" s="2" customFormat="1" ht="18" customHeight="1">
      <c r="A115" s="34"/>
      <c r="B115" s="35"/>
      <c r="C115" s="36"/>
      <c r="D115" s="323" t="s">
        <v>112</v>
      </c>
      <c r="E115" s="324"/>
      <c r="F115" s="324"/>
      <c r="G115" s="36"/>
      <c r="H115" s="36"/>
      <c r="I115" s="110"/>
      <c r="J115" s="175">
        <v>0</v>
      </c>
      <c r="K115" s="36"/>
      <c r="L115" s="176"/>
      <c r="M115" s="177"/>
      <c r="N115" s="178" t="s">
        <v>43</v>
      </c>
      <c r="O115" s="177"/>
      <c r="P115" s="177"/>
      <c r="Q115" s="177"/>
      <c r="R115" s="177"/>
      <c r="S115" s="110"/>
      <c r="T115" s="110"/>
      <c r="U115" s="110"/>
      <c r="V115" s="110"/>
      <c r="W115" s="110"/>
      <c r="X115" s="110"/>
      <c r="Y115" s="110"/>
      <c r="Z115" s="110"/>
      <c r="AA115" s="110"/>
      <c r="AB115" s="110"/>
      <c r="AC115" s="110"/>
      <c r="AD115" s="110"/>
      <c r="AE115" s="110"/>
      <c r="AF115" s="177"/>
      <c r="AG115" s="177"/>
      <c r="AH115" s="177"/>
      <c r="AI115" s="177"/>
      <c r="AJ115" s="177"/>
      <c r="AK115" s="177"/>
      <c r="AL115" s="177"/>
      <c r="AM115" s="177"/>
      <c r="AN115" s="177"/>
      <c r="AO115" s="177"/>
      <c r="AP115" s="177"/>
      <c r="AQ115" s="177"/>
      <c r="AR115" s="177"/>
      <c r="AS115" s="177"/>
      <c r="AT115" s="177"/>
      <c r="AU115" s="177"/>
      <c r="AV115" s="177"/>
      <c r="AW115" s="177"/>
      <c r="AX115" s="177"/>
      <c r="AY115" s="179" t="s">
        <v>107</v>
      </c>
      <c r="AZ115" s="177"/>
      <c r="BA115" s="177"/>
      <c r="BB115" s="177"/>
      <c r="BC115" s="177"/>
      <c r="BD115" s="177"/>
      <c r="BE115" s="180">
        <f t="shared" si="0"/>
        <v>0</v>
      </c>
      <c r="BF115" s="180">
        <f t="shared" si="1"/>
        <v>0</v>
      </c>
      <c r="BG115" s="180">
        <f t="shared" si="2"/>
        <v>0</v>
      </c>
      <c r="BH115" s="180">
        <f t="shared" si="3"/>
        <v>0</v>
      </c>
      <c r="BI115" s="180">
        <f t="shared" si="4"/>
        <v>0</v>
      </c>
      <c r="BJ115" s="179" t="s">
        <v>108</v>
      </c>
      <c r="BK115" s="177"/>
      <c r="BL115" s="177"/>
      <c r="BM115" s="177"/>
    </row>
    <row r="116" spans="1:65" s="2" customFormat="1" ht="18" customHeight="1">
      <c r="A116" s="34"/>
      <c r="B116" s="35"/>
      <c r="C116" s="36"/>
      <c r="D116" s="174" t="s">
        <v>113</v>
      </c>
      <c r="E116" s="36"/>
      <c r="F116" s="36"/>
      <c r="G116" s="36"/>
      <c r="H116" s="36"/>
      <c r="I116" s="110"/>
      <c r="J116" s="175">
        <f>ROUND(J28*T116,2)</f>
        <v>0</v>
      </c>
      <c r="K116" s="36"/>
      <c r="L116" s="176"/>
      <c r="M116" s="177"/>
      <c r="N116" s="178" t="s">
        <v>43</v>
      </c>
      <c r="O116" s="177"/>
      <c r="P116" s="177"/>
      <c r="Q116" s="177"/>
      <c r="R116" s="177"/>
      <c r="S116" s="110"/>
      <c r="T116" s="110"/>
      <c r="U116" s="110"/>
      <c r="V116" s="110"/>
      <c r="W116" s="110"/>
      <c r="X116" s="110"/>
      <c r="Y116" s="110"/>
      <c r="Z116" s="110"/>
      <c r="AA116" s="110"/>
      <c r="AB116" s="110"/>
      <c r="AC116" s="110"/>
      <c r="AD116" s="110"/>
      <c r="AE116" s="110"/>
      <c r="AF116" s="177"/>
      <c r="AG116" s="177"/>
      <c r="AH116" s="177"/>
      <c r="AI116" s="177"/>
      <c r="AJ116" s="177"/>
      <c r="AK116" s="177"/>
      <c r="AL116" s="177"/>
      <c r="AM116" s="177"/>
      <c r="AN116" s="177"/>
      <c r="AO116" s="177"/>
      <c r="AP116" s="177"/>
      <c r="AQ116" s="177"/>
      <c r="AR116" s="177"/>
      <c r="AS116" s="177"/>
      <c r="AT116" s="177"/>
      <c r="AU116" s="177"/>
      <c r="AV116" s="177"/>
      <c r="AW116" s="177"/>
      <c r="AX116" s="177"/>
      <c r="AY116" s="179" t="s">
        <v>114</v>
      </c>
      <c r="AZ116" s="177"/>
      <c r="BA116" s="177"/>
      <c r="BB116" s="177"/>
      <c r="BC116" s="177"/>
      <c r="BD116" s="177"/>
      <c r="BE116" s="180">
        <f t="shared" si="0"/>
        <v>0</v>
      </c>
      <c r="BF116" s="180">
        <f t="shared" si="1"/>
        <v>0</v>
      </c>
      <c r="BG116" s="180">
        <f t="shared" si="2"/>
        <v>0</v>
      </c>
      <c r="BH116" s="180">
        <f t="shared" si="3"/>
        <v>0</v>
      </c>
      <c r="BI116" s="180">
        <f t="shared" si="4"/>
        <v>0</v>
      </c>
      <c r="BJ116" s="179" t="s">
        <v>108</v>
      </c>
      <c r="BK116" s="177"/>
      <c r="BL116" s="177"/>
      <c r="BM116" s="177"/>
    </row>
    <row r="117" spans="1:65" s="2" customFormat="1" ht="10.199999999999999">
      <c r="A117" s="34"/>
      <c r="B117" s="35"/>
      <c r="C117" s="36"/>
      <c r="D117" s="36"/>
      <c r="E117" s="36"/>
      <c r="F117" s="36"/>
      <c r="G117" s="36"/>
      <c r="H117" s="36"/>
      <c r="I117" s="110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29.25" customHeight="1">
      <c r="A118" s="34"/>
      <c r="B118" s="35"/>
      <c r="C118" s="181" t="s">
        <v>115</v>
      </c>
      <c r="D118" s="154"/>
      <c r="E118" s="154"/>
      <c r="F118" s="154"/>
      <c r="G118" s="154"/>
      <c r="H118" s="154"/>
      <c r="I118" s="155"/>
      <c r="J118" s="182">
        <f>ROUND(J94+J110,2)</f>
        <v>0</v>
      </c>
      <c r="K118" s="15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6.9" customHeight="1">
      <c r="A119" s="34"/>
      <c r="B119" s="54"/>
      <c r="C119" s="55"/>
      <c r="D119" s="55"/>
      <c r="E119" s="55"/>
      <c r="F119" s="55"/>
      <c r="G119" s="55"/>
      <c r="H119" s="55"/>
      <c r="I119" s="149"/>
      <c r="J119" s="55"/>
      <c r="K119" s="55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3" spans="1:65" s="2" customFormat="1" ht="6.9" customHeight="1">
      <c r="A123" s="34"/>
      <c r="B123" s="56"/>
      <c r="C123" s="57"/>
      <c r="D123" s="57"/>
      <c r="E123" s="57"/>
      <c r="F123" s="57"/>
      <c r="G123" s="57"/>
      <c r="H123" s="57"/>
      <c r="I123" s="152"/>
      <c r="J123" s="57"/>
      <c r="K123" s="57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5" s="2" customFormat="1" ht="24.9" customHeight="1">
      <c r="A124" s="34"/>
      <c r="B124" s="35"/>
      <c r="C124" s="23" t="s">
        <v>116</v>
      </c>
      <c r="D124" s="36"/>
      <c r="E124" s="36"/>
      <c r="F124" s="36"/>
      <c r="G124" s="36"/>
      <c r="H124" s="36"/>
      <c r="I124" s="110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5" s="2" customFormat="1" ht="6.9" customHeight="1">
      <c r="A125" s="34"/>
      <c r="B125" s="35"/>
      <c r="C125" s="36"/>
      <c r="D125" s="36"/>
      <c r="E125" s="36"/>
      <c r="F125" s="36"/>
      <c r="G125" s="36"/>
      <c r="H125" s="36"/>
      <c r="I125" s="110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5" s="2" customFormat="1" ht="12" customHeight="1">
      <c r="A126" s="34"/>
      <c r="B126" s="35"/>
      <c r="C126" s="29" t="s">
        <v>16</v>
      </c>
      <c r="D126" s="36"/>
      <c r="E126" s="36"/>
      <c r="F126" s="36"/>
      <c r="G126" s="36"/>
      <c r="H126" s="36"/>
      <c r="I126" s="110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65" s="2" customFormat="1" ht="16.5" customHeight="1">
      <c r="A127" s="34"/>
      <c r="B127" s="35"/>
      <c r="C127" s="36"/>
      <c r="D127" s="36"/>
      <c r="E127" s="295" t="str">
        <f>E7</f>
        <v>Výměna oken v objektu č.p. 7, náměstí Svobody, k.ú.Místek</v>
      </c>
      <c r="F127" s="322"/>
      <c r="G127" s="322"/>
      <c r="H127" s="322"/>
      <c r="I127" s="110"/>
      <c r="J127" s="36"/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65" s="2" customFormat="1" ht="6.9" customHeight="1">
      <c r="A128" s="34"/>
      <c r="B128" s="35"/>
      <c r="C128" s="36"/>
      <c r="D128" s="36"/>
      <c r="E128" s="36"/>
      <c r="F128" s="36"/>
      <c r="G128" s="36"/>
      <c r="H128" s="36"/>
      <c r="I128" s="110"/>
      <c r="J128" s="36"/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2" customHeight="1">
      <c r="A129" s="34"/>
      <c r="B129" s="35"/>
      <c r="C129" s="29" t="s">
        <v>20</v>
      </c>
      <c r="D129" s="36"/>
      <c r="E129" s="36"/>
      <c r="F129" s="27" t="str">
        <f>F10</f>
        <v>Náměstí Svobody , Místek</v>
      </c>
      <c r="G129" s="36"/>
      <c r="H129" s="36"/>
      <c r="I129" s="112" t="s">
        <v>22</v>
      </c>
      <c r="J129" s="66" t="str">
        <f>IF(J10="","",J10)</f>
        <v>11.11.2019</v>
      </c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6.9" customHeight="1">
      <c r="A130" s="34"/>
      <c r="B130" s="35"/>
      <c r="C130" s="36"/>
      <c r="D130" s="36"/>
      <c r="E130" s="36"/>
      <c r="F130" s="36"/>
      <c r="G130" s="36"/>
      <c r="H130" s="36"/>
      <c r="I130" s="110"/>
      <c r="J130" s="36"/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25.65" customHeight="1">
      <c r="A131" s="34"/>
      <c r="B131" s="35"/>
      <c r="C131" s="29" t="s">
        <v>24</v>
      </c>
      <c r="D131" s="36"/>
      <c r="E131" s="36"/>
      <c r="F131" s="27" t="str">
        <f>E13</f>
        <v>Statutární město Frýdek - Místek</v>
      </c>
      <c r="G131" s="36"/>
      <c r="H131" s="36"/>
      <c r="I131" s="112" t="s">
        <v>31</v>
      </c>
      <c r="J131" s="32" t="str">
        <f>E19</f>
        <v>VENEZA spol.s r. o.</v>
      </c>
      <c r="K131" s="36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2" customFormat="1" ht="15.15" customHeight="1">
      <c r="A132" s="34"/>
      <c r="B132" s="35"/>
      <c r="C132" s="29" t="s">
        <v>29</v>
      </c>
      <c r="D132" s="36"/>
      <c r="E132" s="36"/>
      <c r="F132" s="27" t="str">
        <f>IF(E16="","",E16)</f>
        <v>Vyplň údaj</v>
      </c>
      <c r="G132" s="36"/>
      <c r="H132" s="36"/>
      <c r="I132" s="112" t="s">
        <v>34</v>
      </c>
      <c r="J132" s="32" t="str">
        <f>E22</f>
        <v>Ing. Lumír Hajdušek</v>
      </c>
      <c r="K132" s="36"/>
      <c r="L132" s="51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65" s="2" customFormat="1" ht="10.35" customHeight="1">
      <c r="A133" s="34"/>
      <c r="B133" s="35"/>
      <c r="C133" s="36"/>
      <c r="D133" s="36"/>
      <c r="E133" s="36"/>
      <c r="F133" s="36"/>
      <c r="G133" s="36"/>
      <c r="H133" s="36"/>
      <c r="I133" s="110"/>
      <c r="J133" s="36"/>
      <c r="K133" s="36"/>
      <c r="L133" s="51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pans="1:65" s="11" customFormat="1" ht="29.25" customHeight="1">
      <c r="A134" s="183"/>
      <c r="B134" s="184"/>
      <c r="C134" s="185" t="s">
        <v>117</v>
      </c>
      <c r="D134" s="186" t="s">
        <v>62</v>
      </c>
      <c r="E134" s="186" t="s">
        <v>58</v>
      </c>
      <c r="F134" s="186" t="s">
        <v>59</v>
      </c>
      <c r="G134" s="186" t="s">
        <v>118</v>
      </c>
      <c r="H134" s="186" t="s">
        <v>119</v>
      </c>
      <c r="I134" s="187" t="s">
        <v>120</v>
      </c>
      <c r="J134" s="188" t="s">
        <v>89</v>
      </c>
      <c r="K134" s="189" t="s">
        <v>121</v>
      </c>
      <c r="L134" s="190"/>
      <c r="M134" s="75" t="s">
        <v>1</v>
      </c>
      <c r="N134" s="76" t="s">
        <v>41</v>
      </c>
      <c r="O134" s="76" t="s">
        <v>122</v>
      </c>
      <c r="P134" s="76" t="s">
        <v>123</v>
      </c>
      <c r="Q134" s="76" t="s">
        <v>124</v>
      </c>
      <c r="R134" s="76" t="s">
        <v>125</v>
      </c>
      <c r="S134" s="76" t="s">
        <v>126</v>
      </c>
      <c r="T134" s="77" t="s">
        <v>127</v>
      </c>
      <c r="U134" s="183"/>
      <c r="V134" s="183"/>
      <c r="W134" s="183"/>
      <c r="X134" s="183"/>
      <c r="Y134" s="183"/>
      <c r="Z134" s="183"/>
      <c r="AA134" s="183"/>
      <c r="AB134" s="183"/>
      <c r="AC134" s="183"/>
      <c r="AD134" s="183"/>
      <c r="AE134" s="183"/>
    </row>
    <row r="135" spans="1:65" s="2" customFormat="1" ht="22.8" customHeight="1">
      <c r="A135" s="34"/>
      <c r="B135" s="35"/>
      <c r="C135" s="82" t="s">
        <v>128</v>
      </c>
      <c r="D135" s="36"/>
      <c r="E135" s="36"/>
      <c r="F135" s="36"/>
      <c r="G135" s="36"/>
      <c r="H135" s="36"/>
      <c r="I135" s="110"/>
      <c r="J135" s="191">
        <f>BK135</f>
        <v>0</v>
      </c>
      <c r="K135" s="36"/>
      <c r="L135" s="39"/>
      <c r="M135" s="78"/>
      <c r="N135" s="192"/>
      <c r="O135" s="79"/>
      <c r="P135" s="193">
        <f>P136+P188+P305+P309</f>
        <v>0</v>
      </c>
      <c r="Q135" s="79"/>
      <c r="R135" s="193">
        <f>R136+R188+R305+R309</f>
        <v>7.0919030000000003</v>
      </c>
      <c r="S135" s="79"/>
      <c r="T135" s="194">
        <f>T136+T188+T305+T309</f>
        <v>6.0819209999999995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76</v>
      </c>
      <c r="AU135" s="17" t="s">
        <v>91</v>
      </c>
      <c r="BK135" s="195">
        <f>BK136+BK188+BK305+BK309</f>
        <v>0</v>
      </c>
    </row>
    <row r="136" spans="1:65" s="12" customFormat="1" ht="25.95" customHeight="1">
      <c r="B136" s="196"/>
      <c r="C136" s="197"/>
      <c r="D136" s="198" t="s">
        <v>76</v>
      </c>
      <c r="E136" s="199" t="s">
        <v>129</v>
      </c>
      <c r="F136" s="199" t="s">
        <v>130</v>
      </c>
      <c r="G136" s="197"/>
      <c r="H136" s="197"/>
      <c r="I136" s="200"/>
      <c r="J136" s="201">
        <f>BK136</f>
        <v>0</v>
      </c>
      <c r="K136" s="197"/>
      <c r="L136" s="202"/>
      <c r="M136" s="203"/>
      <c r="N136" s="204"/>
      <c r="O136" s="204"/>
      <c r="P136" s="205">
        <f>P137+P144+P177+P186</f>
        <v>0</v>
      </c>
      <c r="Q136" s="204"/>
      <c r="R136" s="205">
        <f>R137+R144+R177+R186</f>
        <v>3.0912480000000002</v>
      </c>
      <c r="S136" s="204"/>
      <c r="T136" s="206">
        <f>T137+T144+T177+T186</f>
        <v>5.7369599999999998</v>
      </c>
      <c r="AR136" s="207" t="s">
        <v>82</v>
      </c>
      <c r="AT136" s="208" t="s">
        <v>76</v>
      </c>
      <c r="AU136" s="208" t="s">
        <v>77</v>
      </c>
      <c r="AY136" s="207" t="s">
        <v>131</v>
      </c>
      <c r="BK136" s="209">
        <f>BK137+BK144+BK177+BK186</f>
        <v>0</v>
      </c>
    </row>
    <row r="137" spans="1:65" s="12" customFormat="1" ht="22.8" customHeight="1">
      <c r="B137" s="196"/>
      <c r="C137" s="197"/>
      <c r="D137" s="198" t="s">
        <v>76</v>
      </c>
      <c r="E137" s="210" t="s">
        <v>132</v>
      </c>
      <c r="F137" s="210" t="s">
        <v>133</v>
      </c>
      <c r="G137" s="197"/>
      <c r="H137" s="197"/>
      <c r="I137" s="200"/>
      <c r="J137" s="211">
        <f>BK137</f>
        <v>0</v>
      </c>
      <c r="K137" s="197"/>
      <c r="L137" s="202"/>
      <c r="M137" s="203"/>
      <c r="N137" s="204"/>
      <c r="O137" s="204"/>
      <c r="P137" s="205">
        <f>SUM(P138:P143)</f>
        <v>0</v>
      </c>
      <c r="Q137" s="204"/>
      <c r="R137" s="205">
        <f>SUM(R138:R143)</f>
        <v>3.0912480000000002</v>
      </c>
      <c r="S137" s="204"/>
      <c r="T137" s="206">
        <f>SUM(T138:T143)</f>
        <v>0</v>
      </c>
      <c r="AR137" s="207" t="s">
        <v>82</v>
      </c>
      <c r="AT137" s="208" t="s">
        <v>76</v>
      </c>
      <c r="AU137" s="208" t="s">
        <v>82</v>
      </c>
      <c r="AY137" s="207" t="s">
        <v>131</v>
      </c>
      <c r="BK137" s="209">
        <f>SUM(BK138:BK143)</f>
        <v>0</v>
      </c>
    </row>
    <row r="138" spans="1:65" s="2" customFormat="1" ht="16.5" customHeight="1">
      <c r="A138" s="34"/>
      <c r="B138" s="35"/>
      <c r="C138" s="212" t="s">
        <v>82</v>
      </c>
      <c r="D138" s="212" t="s">
        <v>134</v>
      </c>
      <c r="E138" s="213" t="s">
        <v>135</v>
      </c>
      <c r="F138" s="214" t="s">
        <v>136</v>
      </c>
      <c r="G138" s="215" t="s">
        <v>137</v>
      </c>
      <c r="H138" s="216">
        <v>57.6</v>
      </c>
      <c r="I138" s="217"/>
      <c r="J138" s="218">
        <f>ROUND(I138*H138,2)</f>
        <v>0</v>
      </c>
      <c r="K138" s="219"/>
      <c r="L138" s="39"/>
      <c r="M138" s="220" t="s">
        <v>1</v>
      </c>
      <c r="N138" s="221" t="s">
        <v>43</v>
      </c>
      <c r="O138" s="71"/>
      <c r="P138" s="222">
        <f>O138*H138</f>
        <v>0</v>
      </c>
      <c r="Q138" s="222">
        <v>3.2730000000000002E-2</v>
      </c>
      <c r="R138" s="222">
        <f>Q138*H138</f>
        <v>1.8852480000000003</v>
      </c>
      <c r="S138" s="222">
        <v>0</v>
      </c>
      <c r="T138" s="22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24" t="s">
        <v>138</v>
      </c>
      <c r="AT138" s="224" t="s">
        <v>134</v>
      </c>
      <c r="AU138" s="224" t="s">
        <v>108</v>
      </c>
      <c r="AY138" s="17" t="s">
        <v>131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7" t="s">
        <v>108</v>
      </c>
      <c r="BK138" s="225">
        <f>ROUND(I138*H138,2)</f>
        <v>0</v>
      </c>
      <c r="BL138" s="17" t="s">
        <v>138</v>
      </c>
      <c r="BM138" s="224" t="s">
        <v>139</v>
      </c>
    </row>
    <row r="139" spans="1:65" s="13" customFormat="1" ht="10.199999999999999">
      <c r="B139" s="226"/>
      <c r="C139" s="227"/>
      <c r="D139" s="228" t="s">
        <v>140</v>
      </c>
      <c r="E139" s="229" t="s">
        <v>1</v>
      </c>
      <c r="F139" s="230" t="s">
        <v>141</v>
      </c>
      <c r="G139" s="227"/>
      <c r="H139" s="229" t="s">
        <v>1</v>
      </c>
      <c r="I139" s="231"/>
      <c r="J139" s="227"/>
      <c r="K139" s="227"/>
      <c r="L139" s="232"/>
      <c r="M139" s="233"/>
      <c r="N139" s="234"/>
      <c r="O139" s="234"/>
      <c r="P139" s="234"/>
      <c r="Q139" s="234"/>
      <c r="R139" s="234"/>
      <c r="S139" s="234"/>
      <c r="T139" s="235"/>
      <c r="AT139" s="236" t="s">
        <v>140</v>
      </c>
      <c r="AU139" s="236" t="s">
        <v>108</v>
      </c>
      <c r="AV139" s="13" t="s">
        <v>82</v>
      </c>
      <c r="AW139" s="13" t="s">
        <v>33</v>
      </c>
      <c r="AX139" s="13" t="s">
        <v>77</v>
      </c>
      <c r="AY139" s="236" t="s">
        <v>131</v>
      </c>
    </row>
    <row r="140" spans="1:65" s="14" customFormat="1" ht="10.199999999999999">
      <c r="B140" s="237"/>
      <c r="C140" s="238"/>
      <c r="D140" s="228" t="s">
        <v>140</v>
      </c>
      <c r="E140" s="239" t="s">
        <v>1</v>
      </c>
      <c r="F140" s="240" t="s">
        <v>142</v>
      </c>
      <c r="G140" s="238"/>
      <c r="H140" s="241">
        <v>57.6</v>
      </c>
      <c r="I140" s="242"/>
      <c r="J140" s="238"/>
      <c r="K140" s="238"/>
      <c r="L140" s="243"/>
      <c r="M140" s="244"/>
      <c r="N140" s="245"/>
      <c r="O140" s="245"/>
      <c r="P140" s="245"/>
      <c r="Q140" s="245"/>
      <c r="R140" s="245"/>
      <c r="S140" s="245"/>
      <c r="T140" s="246"/>
      <c r="AT140" s="247" t="s">
        <v>140</v>
      </c>
      <c r="AU140" s="247" t="s">
        <v>108</v>
      </c>
      <c r="AV140" s="14" t="s">
        <v>108</v>
      </c>
      <c r="AW140" s="14" t="s">
        <v>33</v>
      </c>
      <c r="AX140" s="14" t="s">
        <v>82</v>
      </c>
      <c r="AY140" s="247" t="s">
        <v>131</v>
      </c>
    </row>
    <row r="141" spans="1:65" s="2" customFormat="1" ht="16.5" customHeight="1">
      <c r="A141" s="34"/>
      <c r="B141" s="35"/>
      <c r="C141" s="212" t="s">
        <v>108</v>
      </c>
      <c r="D141" s="212" t="s">
        <v>134</v>
      </c>
      <c r="E141" s="213" t="s">
        <v>143</v>
      </c>
      <c r="F141" s="214" t="s">
        <v>144</v>
      </c>
      <c r="G141" s="215" t="s">
        <v>145</v>
      </c>
      <c r="H141" s="216">
        <v>180</v>
      </c>
      <c r="I141" s="217"/>
      <c r="J141" s="218">
        <f>ROUND(I141*H141,2)</f>
        <v>0</v>
      </c>
      <c r="K141" s="219"/>
      <c r="L141" s="39"/>
      <c r="M141" s="220" t="s">
        <v>1</v>
      </c>
      <c r="N141" s="221" t="s">
        <v>43</v>
      </c>
      <c r="O141" s="71"/>
      <c r="P141" s="222">
        <f>O141*H141</f>
        <v>0</v>
      </c>
      <c r="Q141" s="222">
        <v>6.7000000000000002E-3</v>
      </c>
      <c r="R141" s="222">
        <f>Q141*H141</f>
        <v>1.206</v>
      </c>
      <c r="S141" s="222">
        <v>0</v>
      </c>
      <c r="T141" s="22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24" t="s">
        <v>138</v>
      </c>
      <c r="AT141" s="224" t="s">
        <v>134</v>
      </c>
      <c r="AU141" s="224" t="s">
        <v>108</v>
      </c>
      <c r="AY141" s="17" t="s">
        <v>131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7" t="s">
        <v>108</v>
      </c>
      <c r="BK141" s="225">
        <f>ROUND(I141*H141,2)</f>
        <v>0</v>
      </c>
      <c r="BL141" s="17" t="s">
        <v>138</v>
      </c>
      <c r="BM141" s="224" t="s">
        <v>146</v>
      </c>
    </row>
    <row r="142" spans="1:65" s="13" customFormat="1" ht="10.199999999999999">
      <c r="B142" s="226"/>
      <c r="C142" s="227"/>
      <c r="D142" s="228" t="s">
        <v>140</v>
      </c>
      <c r="E142" s="229" t="s">
        <v>1</v>
      </c>
      <c r="F142" s="230" t="s">
        <v>147</v>
      </c>
      <c r="G142" s="227"/>
      <c r="H142" s="229" t="s">
        <v>1</v>
      </c>
      <c r="I142" s="231"/>
      <c r="J142" s="227"/>
      <c r="K142" s="227"/>
      <c r="L142" s="232"/>
      <c r="M142" s="233"/>
      <c r="N142" s="234"/>
      <c r="O142" s="234"/>
      <c r="P142" s="234"/>
      <c r="Q142" s="234"/>
      <c r="R142" s="234"/>
      <c r="S142" s="234"/>
      <c r="T142" s="235"/>
      <c r="AT142" s="236" t="s">
        <v>140</v>
      </c>
      <c r="AU142" s="236" t="s">
        <v>108</v>
      </c>
      <c r="AV142" s="13" t="s">
        <v>82</v>
      </c>
      <c r="AW142" s="13" t="s">
        <v>33</v>
      </c>
      <c r="AX142" s="13" t="s">
        <v>77</v>
      </c>
      <c r="AY142" s="236" t="s">
        <v>131</v>
      </c>
    </row>
    <row r="143" spans="1:65" s="14" customFormat="1" ht="10.199999999999999">
      <c r="B143" s="237"/>
      <c r="C143" s="238"/>
      <c r="D143" s="228" t="s">
        <v>140</v>
      </c>
      <c r="E143" s="239" t="s">
        <v>1</v>
      </c>
      <c r="F143" s="240" t="s">
        <v>148</v>
      </c>
      <c r="G143" s="238"/>
      <c r="H143" s="241">
        <v>180</v>
      </c>
      <c r="I143" s="242"/>
      <c r="J143" s="238"/>
      <c r="K143" s="238"/>
      <c r="L143" s="243"/>
      <c r="M143" s="244"/>
      <c r="N143" s="245"/>
      <c r="O143" s="245"/>
      <c r="P143" s="245"/>
      <c r="Q143" s="245"/>
      <c r="R143" s="245"/>
      <c r="S143" s="245"/>
      <c r="T143" s="246"/>
      <c r="AT143" s="247" t="s">
        <v>140</v>
      </c>
      <c r="AU143" s="247" t="s">
        <v>108</v>
      </c>
      <c r="AV143" s="14" t="s">
        <v>108</v>
      </c>
      <c r="AW143" s="14" t="s">
        <v>33</v>
      </c>
      <c r="AX143" s="14" t="s">
        <v>82</v>
      </c>
      <c r="AY143" s="247" t="s">
        <v>131</v>
      </c>
    </row>
    <row r="144" spans="1:65" s="12" customFormat="1" ht="22.8" customHeight="1">
      <c r="B144" s="196"/>
      <c r="C144" s="197"/>
      <c r="D144" s="198" t="s">
        <v>76</v>
      </c>
      <c r="E144" s="210" t="s">
        <v>149</v>
      </c>
      <c r="F144" s="210" t="s">
        <v>150</v>
      </c>
      <c r="G144" s="197"/>
      <c r="H144" s="197"/>
      <c r="I144" s="200"/>
      <c r="J144" s="211">
        <f>BK144</f>
        <v>0</v>
      </c>
      <c r="K144" s="197"/>
      <c r="L144" s="202"/>
      <c r="M144" s="203"/>
      <c r="N144" s="204"/>
      <c r="O144" s="204"/>
      <c r="P144" s="205">
        <f>SUM(P145:P176)</f>
        <v>0</v>
      </c>
      <c r="Q144" s="204"/>
      <c r="R144" s="205">
        <f>SUM(R145:R176)</f>
        <v>0</v>
      </c>
      <c r="S144" s="204"/>
      <c r="T144" s="206">
        <f>SUM(T145:T176)</f>
        <v>5.7369599999999998</v>
      </c>
      <c r="AR144" s="207" t="s">
        <v>82</v>
      </c>
      <c r="AT144" s="208" t="s">
        <v>76</v>
      </c>
      <c r="AU144" s="208" t="s">
        <v>82</v>
      </c>
      <c r="AY144" s="207" t="s">
        <v>131</v>
      </c>
      <c r="BK144" s="209">
        <f>SUM(BK145:BK176)</f>
        <v>0</v>
      </c>
    </row>
    <row r="145" spans="1:65" s="2" customFormat="1" ht="21.75" customHeight="1">
      <c r="A145" s="34"/>
      <c r="B145" s="35"/>
      <c r="C145" s="212" t="s">
        <v>151</v>
      </c>
      <c r="D145" s="212" t="s">
        <v>134</v>
      </c>
      <c r="E145" s="213" t="s">
        <v>152</v>
      </c>
      <c r="F145" s="214" t="s">
        <v>153</v>
      </c>
      <c r="G145" s="215" t="s">
        <v>137</v>
      </c>
      <c r="H145" s="216">
        <v>922.08</v>
      </c>
      <c r="I145" s="217"/>
      <c r="J145" s="218">
        <f>ROUND(I145*H145,2)</f>
        <v>0</v>
      </c>
      <c r="K145" s="219"/>
      <c r="L145" s="39"/>
      <c r="M145" s="220" t="s">
        <v>1</v>
      </c>
      <c r="N145" s="221" t="s">
        <v>43</v>
      </c>
      <c r="O145" s="71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24" t="s">
        <v>138</v>
      </c>
      <c r="AT145" s="224" t="s">
        <v>134</v>
      </c>
      <c r="AU145" s="224" t="s">
        <v>108</v>
      </c>
      <c r="AY145" s="17" t="s">
        <v>131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7" t="s">
        <v>108</v>
      </c>
      <c r="BK145" s="225">
        <f>ROUND(I145*H145,2)</f>
        <v>0</v>
      </c>
      <c r="BL145" s="17" t="s">
        <v>138</v>
      </c>
      <c r="BM145" s="224" t="s">
        <v>154</v>
      </c>
    </row>
    <row r="146" spans="1:65" s="14" customFormat="1" ht="10.199999999999999">
      <c r="B146" s="237"/>
      <c r="C146" s="238"/>
      <c r="D146" s="228" t="s">
        <v>140</v>
      </c>
      <c r="E146" s="239" t="s">
        <v>1</v>
      </c>
      <c r="F146" s="240" t="s">
        <v>155</v>
      </c>
      <c r="G146" s="238"/>
      <c r="H146" s="241">
        <v>922.08</v>
      </c>
      <c r="I146" s="242"/>
      <c r="J146" s="238"/>
      <c r="K146" s="238"/>
      <c r="L146" s="243"/>
      <c r="M146" s="244"/>
      <c r="N146" s="245"/>
      <c r="O146" s="245"/>
      <c r="P146" s="245"/>
      <c r="Q146" s="245"/>
      <c r="R146" s="245"/>
      <c r="S146" s="245"/>
      <c r="T146" s="246"/>
      <c r="AT146" s="247" t="s">
        <v>140</v>
      </c>
      <c r="AU146" s="247" t="s">
        <v>108</v>
      </c>
      <c r="AV146" s="14" t="s">
        <v>108</v>
      </c>
      <c r="AW146" s="14" t="s">
        <v>33</v>
      </c>
      <c r="AX146" s="14" t="s">
        <v>82</v>
      </c>
      <c r="AY146" s="247" t="s">
        <v>131</v>
      </c>
    </row>
    <row r="147" spans="1:65" s="2" customFormat="1" ht="21.75" customHeight="1">
      <c r="A147" s="34"/>
      <c r="B147" s="35"/>
      <c r="C147" s="212" t="s">
        <v>138</v>
      </c>
      <c r="D147" s="212" t="s">
        <v>134</v>
      </c>
      <c r="E147" s="213" t="s">
        <v>156</v>
      </c>
      <c r="F147" s="214" t="s">
        <v>157</v>
      </c>
      <c r="G147" s="215" t="s">
        <v>137</v>
      </c>
      <c r="H147" s="216">
        <v>138312</v>
      </c>
      <c r="I147" s="217"/>
      <c r="J147" s="218">
        <f>ROUND(I147*H147,2)</f>
        <v>0</v>
      </c>
      <c r="K147" s="219"/>
      <c r="L147" s="39"/>
      <c r="M147" s="220" t="s">
        <v>1</v>
      </c>
      <c r="N147" s="221" t="s">
        <v>43</v>
      </c>
      <c r="O147" s="71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24" t="s">
        <v>138</v>
      </c>
      <c r="AT147" s="224" t="s">
        <v>134</v>
      </c>
      <c r="AU147" s="224" t="s">
        <v>108</v>
      </c>
      <c r="AY147" s="17" t="s">
        <v>131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7" t="s">
        <v>108</v>
      </c>
      <c r="BK147" s="225">
        <f>ROUND(I147*H147,2)</f>
        <v>0</v>
      </c>
      <c r="BL147" s="17" t="s">
        <v>138</v>
      </c>
      <c r="BM147" s="224" t="s">
        <v>158</v>
      </c>
    </row>
    <row r="148" spans="1:65" s="14" customFormat="1" ht="10.199999999999999">
      <c r="B148" s="237"/>
      <c r="C148" s="238"/>
      <c r="D148" s="228" t="s">
        <v>140</v>
      </c>
      <c r="E148" s="239" t="s">
        <v>1</v>
      </c>
      <c r="F148" s="240" t="s">
        <v>159</v>
      </c>
      <c r="G148" s="238"/>
      <c r="H148" s="241">
        <v>138312</v>
      </c>
      <c r="I148" s="242"/>
      <c r="J148" s="238"/>
      <c r="K148" s="238"/>
      <c r="L148" s="243"/>
      <c r="M148" s="244"/>
      <c r="N148" s="245"/>
      <c r="O148" s="245"/>
      <c r="P148" s="245"/>
      <c r="Q148" s="245"/>
      <c r="R148" s="245"/>
      <c r="S148" s="245"/>
      <c r="T148" s="246"/>
      <c r="AT148" s="247" t="s">
        <v>140</v>
      </c>
      <c r="AU148" s="247" t="s">
        <v>108</v>
      </c>
      <c r="AV148" s="14" t="s">
        <v>108</v>
      </c>
      <c r="AW148" s="14" t="s">
        <v>33</v>
      </c>
      <c r="AX148" s="14" t="s">
        <v>82</v>
      </c>
      <c r="AY148" s="247" t="s">
        <v>131</v>
      </c>
    </row>
    <row r="149" spans="1:65" s="2" customFormat="1" ht="21.75" customHeight="1">
      <c r="A149" s="34"/>
      <c r="B149" s="35"/>
      <c r="C149" s="212" t="s">
        <v>160</v>
      </c>
      <c r="D149" s="212" t="s">
        <v>134</v>
      </c>
      <c r="E149" s="213" t="s">
        <v>161</v>
      </c>
      <c r="F149" s="214" t="s">
        <v>162</v>
      </c>
      <c r="G149" s="215" t="s">
        <v>137</v>
      </c>
      <c r="H149" s="216">
        <v>922.08</v>
      </c>
      <c r="I149" s="217"/>
      <c r="J149" s="218">
        <f>ROUND(I149*H149,2)</f>
        <v>0</v>
      </c>
      <c r="K149" s="219"/>
      <c r="L149" s="39"/>
      <c r="M149" s="220" t="s">
        <v>1</v>
      </c>
      <c r="N149" s="221" t="s">
        <v>43</v>
      </c>
      <c r="O149" s="71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24" t="s">
        <v>138</v>
      </c>
      <c r="AT149" s="224" t="s">
        <v>134</v>
      </c>
      <c r="AU149" s="224" t="s">
        <v>108</v>
      </c>
      <c r="AY149" s="17" t="s">
        <v>131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7" t="s">
        <v>108</v>
      </c>
      <c r="BK149" s="225">
        <f>ROUND(I149*H149,2)</f>
        <v>0</v>
      </c>
      <c r="BL149" s="17" t="s">
        <v>138</v>
      </c>
      <c r="BM149" s="224" t="s">
        <v>163</v>
      </c>
    </row>
    <row r="150" spans="1:65" s="2" customFormat="1" ht="21.75" customHeight="1">
      <c r="A150" s="34"/>
      <c r="B150" s="35"/>
      <c r="C150" s="212" t="s">
        <v>132</v>
      </c>
      <c r="D150" s="212" t="s">
        <v>134</v>
      </c>
      <c r="E150" s="213" t="s">
        <v>164</v>
      </c>
      <c r="F150" s="214" t="s">
        <v>165</v>
      </c>
      <c r="G150" s="215" t="s">
        <v>145</v>
      </c>
      <c r="H150" s="216">
        <v>172.89</v>
      </c>
      <c r="I150" s="217"/>
      <c r="J150" s="218">
        <f>ROUND(I150*H150,2)</f>
        <v>0</v>
      </c>
      <c r="K150" s="219"/>
      <c r="L150" s="39"/>
      <c r="M150" s="220" t="s">
        <v>1</v>
      </c>
      <c r="N150" s="221" t="s">
        <v>43</v>
      </c>
      <c r="O150" s="71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24" t="s">
        <v>138</v>
      </c>
      <c r="AT150" s="224" t="s">
        <v>134</v>
      </c>
      <c r="AU150" s="224" t="s">
        <v>108</v>
      </c>
      <c r="AY150" s="17" t="s">
        <v>131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7" t="s">
        <v>108</v>
      </c>
      <c r="BK150" s="225">
        <f>ROUND(I150*H150,2)</f>
        <v>0</v>
      </c>
      <c r="BL150" s="17" t="s">
        <v>138</v>
      </c>
      <c r="BM150" s="224" t="s">
        <v>166</v>
      </c>
    </row>
    <row r="151" spans="1:65" s="14" customFormat="1" ht="10.199999999999999">
      <c r="B151" s="237"/>
      <c r="C151" s="238"/>
      <c r="D151" s="228" t="s">
        <v>140</v>
      </c>
      <c r="E151" s="239" t="s">
        <v>1</v>
      </c>
      <c r="F151" s="240" t="s">
        <v>167</v>
      </c>
      <c r="G151" s="238"/>
      <c r="H151" s="241">
        <v>172.89</v>
      </c>
      <c r="I151" s="242"/>
      <c r="J151" s="238"/>
      <c r="K151" s="238"/>
      <c r="L151" s="243"/>
      <c r="M151" s="244"/>
      <c r="N151" s="245"/>
      <c r="O151" s="245"/>
      <c r="P151" s="245"/>
      <c r="Q151" s="245"/>
      <c r="R151" s="245"/>
      <c r="S151" s="245"/>
      <c r="T151" s="246"/>
      <c r="AT151" s="247" t="s">
        <v>140</v>
      </c>
      <c r="AU151" s="247" t="s">
        <v>108</v>
      </c>
      <c r="AV151" s="14" t="s">
        <v>108</v>
      </c>
      <c r="AW151" s="14" t="s">
        <v>33</v>
      </c>
      <c r="AX151" s="14" t="s">
        <v>82</v>
      </c>
      <c r="AY151" s="247" t="s">
        <v>131</v>
      </c>
    </row>
    <row r="152" spans="1:65" s="2" customFormat="1" ht="21.75" customHeight="1">
      <c r="A152" s="34"/>
      <c r="B152" s="35"/>
      <c r="C152" s="212" t="s">
        <v>168</v>
      </c>
      <c r="D152" s="212" t="s">
        <v>134</v>
      </c>
      <c r="E152" s="213" t="s">
        <v>169</v>
      </c>
      <c r="F152" s="214" t="s">
        <v>170</v>
      </c>
      <c r="G152" s="215" t="s">
        <v>145</v>
      </c>
      <c r="H152" s="216">
        <v>25933.5</v>
      </c>
      <c r="I152" s="217"/>
      <c r="J152" s="218">
        <f>ROUND(I152*H152,2)</f>
        <v>0</v>
      </c>
      <c r="K152" s="219"/>
      <c r="L152" s="39"/>
      <c r="M152" s="220" t="s">
        <v>1</v>
      </c>
      <c r="N152" s="221" t="s">
        <v>43</v>
      </c>
      <c r="O152" s="71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24" t="s">
        <v>138</v>
      </c>
      <c r="AT152" s="224" t="s">
        <v>134</v>
      </c>
      <c r="AU152" s="224" t="s">
        <v>108</v>
      </c>
      <c r="AY152" s="17" t="s">
        <v>131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7" t="s">
        <v>108</v>
      </c>
      <c r="BK152" s="225">
        <f>ROUND(I152*H152,2)</f>
        <v>0</v>
      </c>
      <c r="BL152" s="17" t="s">
        <v>138</v>
      </c>
      <c r="BM152" s="224" t="s">
        <v>171</v>
      </c>
    </row>
    <row r="153" spans="1:65" s="14" customFormat="1" ht="10.199999999999999">
      <c r="B153" s="237"/>
      <c r="C153" s="238"/>
      <c r="D153" s="228" t="s">
        <v>140</v>
      </c>
      <c r="E153" s="239" t="s">
        <v>1</v>
      </c>
      <c r="F153" s="240" t="s">
        <v>172</v>
      </c>
      <c r="G153" s="238"/>
      <c r="H153" s="241">
        <v>25933.5</v>
      </c>
      <c r="I153" s="242"/>
      <c r="J153" s="238"/>
      <c r="K153" s="238"/>
      <c r="L153" s="243"/>
      <c r="M153" s="244"/>
      <c r="N153" s="245"/>
      <c r="O153" s="245"/>
      <c r="P153" s="245"/>
      <c r="Q153" s="245"/>
      <c r="R153" s="245"/>
      <c r="S153" s="245"/>
      <c r="T153" s="246"/>
      <c r="AT153" s="247" t="s">
        <v>140</v>
      </c>
      <c r="AU153" s="247" t="s">
        <v>108</v>
      </c>
      <c r="AV153" s="14" t="s">
        <v>108</v>
      </c>
      <c r="AW153" s="14" t="s">
        <v>33</v>
      </c>
      <c r="AX153" s="14" t="s">
        <v>82</v>
      </c>
      <c r="AY153" s="247" t="s">
        <v>131</v>
      </c>
    </row>
    <row r="154" spans="1:65" s="2" customFormat="1" ht="21.75" customHeight="1">
      <c r="A154" s="34"/>
      <c r="B154" s="35"/>
      <c r="C154" s="212" t="s">
        <v>173</v>
      </c>
      <c r="D154" s="212" t="s">
        <v>134</v>
      </c>
      <c r="E154" s="213" t="s">
        <v>174</v>
      </c>
      <c r="F154" s="214" t="s">
        <v>175</v>
      </c>
      <c r="G154" s="215" t="s">
        <v>145</v>
      </c>
      <c r="H154" s="216">
        <v>172.89</v>
      </c>
      <c r="I154" s="217"/>
      <c r="J154" s="218">
        <f>ROUND(I154*H154,2)</f>
        <v>0</v>
      </c>
      <c r="K154" s="219"/>
      <c r="L154" s="39"/>
      <c r="M154" s="220" t="s">
        <v>1</v>
      </c>
      <c r="N154" s="221" t="s">
        <v>43</v>
      </c>
      <c r="O154" s="71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24" t="s">
        <v>138</v>
      </c>
      <c r="AT154" s="224" t="s">
        <v>134</v>
      </c>
      <c r="AU154" s="224" t="s">
        <v>108</v>
      </c>
      <c r="AY154" s="17" t="s">
        <v>131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7" t="s">
        <v>108</v>
      </c>
      <c r="BK154" s="225">
        <f>ROUND(I154*H154,2)</f>
        <v>0</v>
      </c>
      <c r="BL154" s="17" t="s">
        <v>138</v>
      </c>
      <c r="BM154" s="224" t="s">
        <v>176</v>
      </c>
    </row>
    <row r="155" spans="1:65" s="2" customFormat="1" ht="16.5" customHeight="1">
      <c r="A155" s="34"/>
      <c r="B155" s="35"/>
      <c r="C155" s="212" t="s">
        <v>149</v>
      </c>
      <c r="D155" s="212" t="s">
        <v>134</v>
      </c>
      <c r="E155" s="213" t="s">
        <v>177</v>
      </c>
      <c r="F155" s="214" t="s">
        <v>178</v>
      </c>
      <c r="G155" s="215" t="s">
        <v>137</v>
      </c>
      <c r="H155" s="216">
        <v>922.08</v>
      </c>
      <c r="I155" s="217"/>
      <c r="J155" s="218">
        <f>ROUND(I155*H155,2)</f>
        <v>0</v>
      </c>
      <c r="K155" s="219"/>
      <c r="L155" s="39"/>
      <c r="M155" s="220" t="s">
        <v>1</v>
      </c>
      <c r="N155" s="221" t="s">
        <v>43</v>
      </c>
      <c r="O155" s="71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24" t="s">
        <v>138</v>
      </c>
      <c r="AT155" s="224" t="s">
        <v>134</v>
      </c>
      <c r="AU155" s="224" t="s">
        <v>108</v>
      </c>
      <c r="AY155" s="17" t="s">
        <v>131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7" t="s">
        <v>108</v>
      </c>
      <c r="BK155" s="225">
        <f>ROUND(I155*H155,2)</f>
        <v>0</v>
      </c>
      <c r="BL155" s="17" t="s">
        <v>138</v>
      </c>
      <c r="BM155" s="224" t="s">
        <v>179</v>
      </c>
    </row>
    <row r="156" spans="1:65" s="14" customFormat="1" ht="10.199999999999999">
      <c r="B156" s="237"/>
      <c r="C156" s="238"/>
      <c r="D156" s="228" t="s">
        <v>140</v>
      </c>
      <c r="E156" s="239" t="s">
        <v>1</v>
      </c>
      <c r="F156" s="240" t="s">
        <v>155</v>
      </c>
      <c r="G156" s="238"/>
      <c r="H156" s="241">
        <v>922.08</v>
      </c>
      <c r="I156" s="242"/>
      <c r="J156" s="238"/>
      <c r="K156" s="238"/>
      <c r="L156" s="243"/>
      <c r="M156" s="244"/>
      <c r="N156" s="245"/>
      <c r="O156" s="245"/>
      <c r="P156" s="245"/>
      <c r="Q156" s="245"/>
      <c r="R156" s="245"/>
      <c r="S156" s="245"/>
      <c r="T156" s="246"/>
      <c r="AT156" s="247" t="s">
        <v>140</v>
      </c>
      <c r="AU156" s="247" t="s">
        <v>108</v>
      </c>
      <c r="AV156" s="14" t="s">
        <v>108</v>
      </c>
      <c r="AW156" s="14" t="s">
        <v>33</v>
      </c>
      <c r="AX156" s="14" t="s">
        <v>82</v>
      </c>
      <c r="AY156" s="247" t="s">
        <v>131</v>
      </c>
    </row>
    <row r="157" spans="1:65" s="2" customFormat="1" ht="16.5" customHeight="1">
      <c r="A157" s="34"/>
      <c r="B157" s="35"/>
      <c r="C157" s="248" t="s">
        <v>180</v>
      </c>
      <c r="D157" s="248" t="s">
        <v>181</v>
      </c>
      <c r="E157" s="249" t="s">
        <v>182</v>
      </c>
      <c r="F157" s="250" t="s">
        <v>183</v>
      </c>
      <c r="G157" s="251" t="s">
        <v>137</v>
      </c>
      <c r="H157" s="252">
        <v>138312</v>
      </c>
      <c r="I157" s="253"/>
      <c r="J157" s="254">
        <f>ROUND(I157*H157,2)</f>
        <v>0</v>
      </c>
      <c r="K157" s="255"/>
      <c r="L157" s="256"/>
      <c r="M157" s="257" t="s">
        <v>1</v>
      </c>
      <c r="N157" s="258" t="s">
        <v>43</v>
      </c>
      <c r="O157" s="71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24" t="s">
        <v>173</v>
      </c>
      <c r="AT157" s="224" t="s">
        <v>181</v>
      </c>
      <c r="AU157" s="224" t="s">
        <v>108</v>
      </c>
      <c r="AY157" s="17" t="s">
        <v>131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7" t="s">
        <v>108</v>
      </c>
      <c r="BK157" s="225">
        <f>ROUND(I157*H157,2)</f>
        <v>0</v>
      </c>
      <c r="BL157" s="17" t="s">
        <v>138</v>
      </c>
      <c r="BM157" s="224" t="s">
        <v>184</v>
      </c>
    </row>
    <row r="158" spans="1:65" s="14" customFormat="1" ht="10.199999999999999">
      <c r="B158" s="237"/>
      <c r="C158" s="238"/>
      <c r="D158" s="228" t="s">
        <v>140</v>
      </c>
      <c r="E158" s="239" t="s">
        <v>1</v>
      </c>
      <c r="F158" s="240" t="s">
        <v>159</v>
      </c>
      <c r="G158" s="238"/>
      <c r="H158" s="241">
        <v>138312</v>
      </c>
      <c r="I158" s="242"/>
      <c r="J158" s="238"/>
      <c r="K158" s="238"/>
      <c r="L158" s="243"/>
      <c r="M158" s="244"/>
      <c r="N158" s="245"/>
      <c r="O158" s="245"/>
      <c r="P158" s="245"/>
      <c r="Q158" s="245"/>
      <c r="R158" s="245"/>
      <c r="S158" s="245"/>
      <c r="T158" s="246"/>
      <c r="AT158" s="247" t="s">
        <v>140</v>
      </c>
      <c r="AU158" s="247" t="s">
        <v>108</v>
      </c>
      <c r="AV158" s="14" t="s">
        <v>108</v>
      </c>
      <c r="AW158" s="14" t="s">
        <v>33</v>
      </c>
      <c r="AX158" s="14" t="s">
        <v>82</v>
      </c>
      <c r="AY158" s="247" t="s">
        <v>131</v>
      </c>
    </row>
    <row r="159" spans="1:65" s="2" customFormat="1" ht="16.5" customHeight="1">
      <c r="A159" s="34"/>
      <c r="B159" s="35"/>
      <c r="C159" s="212" t="s">
        <v>185</v>
      </c>
      <c r="D159" s="212" t="s">
        <v>134</v>
      </c>
      <c r="E159" s="213" t="s">
        <v>186</v>
      </c>
      <c r="F159" s="214" t="s">
        <v>187</v>
      </c>
      <c r="G159" s="215" t="s">
        <v>137</v>
      </c>
      <c r="H159" s="216">
        <v>922.08</v>
      </c>
      <c r="I159" s="217"/>
      <c r="J159" s="218">
        <f>ROUND(I159*H159,2)</f>
        <v>0</v>
      </c>
      <c r="K159" s="219"/>
      <c r="L159" s="39"/>
      <c r="M159" s="220" t="s">
        <v>1</v>
      </c>
      <c r="N159" s="221" t="s">
        <v>43</v>
      </c>
      <c r="O159" s="71"/>
      <c r="P159" s="222">
        <f>O159*H159</f>
        <v>0</v>
      </c>
      <c r="Q159" s="222">
        <v>0</v>
      </c>
      <c r="R159" s="222">
        <f>Q159*H159</f>
        <v>0</v>
      </c>
      <c r="S159" s="222">
        <v>0</v>
      </c>
      <c r="T159" s="223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24" t="s">
        <v>138</v>
      </c>
      <c r="AT159" s="224" t="s">
        <v>134</v>
      </c>
      <c r="AU159" s="224" t="s">
        <v>108</v>
      </c>
      <c r="AY159" s="17" t="s">
        <v>131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7" t="s">
        <v>108</v>
      </c>
      <c r="BK159" s="225">
        <f>ROUND(I159*H159,2)</f>
        <v>0</v>
      </c>
      <c r="BL159" s="17" t="s">
        <v>138</v>
      </c>
      <c r="BM159" s="224" t="s">
        <v>188</v>
      </c>
    </row>
    <row r="160" spans="1:65" s="2" customFormat="1" ht="16.5" customHeight="1">
      <c r="A160" s="34"/>
      <c r="B160" s="35"/>
      <c r="C160" s="212" t="s">
        <v>189</v>
      </c>
      <c r="D160" s="212" t="s">
        <v>134</v>
      </c>
      <c r="E160" s="213" t="s">
        <v>190</v>
      </c>
      <c r="F160" s="214" t="s">
        <v>191</v>
      </c>
      <c r="G160" s="215" t="s">
        <v>145</v>
      </c>
      <c r="H160" s="216">
        <v>6</v>
      </c>
      <c r="I160" s="217"/>
      <c r="J160" s="218">
        <f>ROUND(I160*H160,2)</f>
        <v>0</v>
      </c>
      <c r="K160" s="219"/>
      <c r="L160" s="39"/>
      <c r="M160" s="220" t="s">
        <v>1</v>
      </c>
      <c r="N160" s="221" t="s">
        <v>43</v>
      </c>
      <c r="O160" s="71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24" t="s">
        <v>138</v>
      </c>
      <c r="AT160" s="224" t="s">
        <v>134</v>
      </c>
      <c r="AU160" s="224" t="s">
        <v>108</v>
      </c>
      <c r="AY160" s="17" t="s">
        <v>131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7" t="s">
        <v>108</v>
      </c>
      <c r="BK160" s="225">
        <f>ROUND(I160*H160,2)</f>
        <v>0</v>
      </c>
      <c r="BL160" s="17" t="s">
        <v>138</v>
      </c>
      <c r="BM160" s="224" t="s">
        <v>192</v>
      </c>
    </row>
    <row r="161" spans="1:65" s="14" customFormat="1" ht="10.199999999999999">
      <c r="B161" s="237"/>
      <c r="C161" s="238"/>
      <c r="D161" s="228" t="s">
        <v>140</v>
      </c>
      <c r="E161" s="239" t="s">
        <v>1</v>
      </c>
      <c r="F161" s="240" t="s">
        <v>193</v>
      </c>
      <c r="G161" s="238"/>
      <c r="H161" s="241">
        <v>6</v>
      </c>
      <c r="I161" s="242"/>
      <c r="J161" s="238"/>
      <c r="K161" s="238"/>
      <c r="L161" s="243"/>
      <c r="M161" s="244"/>
      <c r="N161" s="245"/>
      <c r="O161" s="245"/>
      <c r="P161" s="245"/>
      <c r="Q161" s="245"/>
      <c r="R161" s="245"/>
      <c r="S161" s="245"/>
      <c r="T161" s="246"/>
      <c r="AT161" s="247" t="s">
        <v>140</v>
      </c>
      <c r="AU161" s="247" t="s">
        <v>108</v>
      </c>
      <c r="AV161" s="14" t="s">
        <v>108</v>
      </c>
      <c r="AW161" s="14" t="s">
        <v>33</v>
      </c>
      <c r="AX161" s="14" t="s">
        <v>82</v>
      </c>
      <c r="AY161" s="247" t="s">
        <v>131</v>
      </c>
    </row>
    <row r="162" spans="1:65" s="2" customFormat="1" ht="21.75" customHeight="1">
      <c r="A162" s="34"/>
      <c r="B162" s="35"/>
      <c r="C162" s="212" t="s">
        <v>194</v>
      </c>
      <c r="D162" s="212" t="s">
        <v>134</v>
      </c>
      <c r="E162" s="213" t="s">
        <v>195</v>
      </c>
      <c r="F162" s="214" t="s">
        <v>196</v>
      </c>
      <c r="G162" s="215" t="s">
        <v>145</v>
      </c>
      <c r="H162" s="216">
        <v>900</v>
      </c>
      <c r="I162" s="217"/>
      <c r="J162" s="218">
        <f>ROUND(I162*H162,2)</f>
        <v>0</v>
      </c>
      <c r="K162" s="219"/>
      <c r="L162" s="39"/>
      <c r="M162" s="220" t="s">
        <v>1</v>
      </c>
      <c r="N162" s="221" t="s">
        <v>43</v>
      </c>
      <c r="O162" s="71"/>
      <c r="P162" s="222">
        <f>O162*H162</f>
        <v>0</v>
      </c>
      <c r="Q162" s="222">
        <v>0</v>
      </c>
      <c r="R162" s="222">
        <f>Q162*H162</f>
        <v>0</v>
      </c>
      <c r="S162" s="222">
        <v>0</v>
      </c>
      <c r="T162" s="22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24" t="s">
        <v>138</v>
      </c>
      <c r="AT162" s="224" t="s">
        <v>134</v>
      </c>
      <c r="AU162" s="224" t="s">
        <v>108</v>
      </c>
      <c r="AY162" s="17" t="s">
        <v>131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7" t="s">
        <v>108</v>
      </c>
      <c r="BK162" s="225">
        <f>ROUND(I162*H162,2)</f>
        <v>0</v>
      </c>
      <c r="BL162" s="17" t="s">
        <v>138</v>
      </c>
      <c r="BM162" s="224" t="s">
        <v>197</v>
      </c>
    </row>
    <row r="163" spans="1:65" s="14" customFormat="1" ht="10.199999999999999">
      <c r="B163" s="237"/>
      <c r="C163" s="238"/>
      <c r="D163" s="228" t="s">
        <v>140</v>
      </c>
      <c r="E163" s="239" t="s">
        <v>1</v>
      </c>
      <c r="F163" s="240" t="s">
        <v>198</v>
      </c>
      <c r="G163" s="238"/>
      <c r="H163" s="241">
        <v>900</v>
      </c>
      <c r="I163" s="242"/>
      <c r="J163" s="238"/>
      <c r="K163" s="238"/>
      <c r="L163" s="243"/>
      <c r="M163" s="244"/>
      <c r="N163" s="245"/>
      <c r="O163" s="245"/>
      <c r="P163" s="245"/>
      <c r="Q163" s="245"/>
      <c r="R163" s="245"/>
      <c r="S163" s="245"/>
      <c r="T163" s="246"/>
      <c r="AT163" s="247" t="s">
        <v>140</v>
      </c>
      <c r="AU163" s="247" t="s">
        <v>108</v>
      </c>
      <c r="AV163" s="14" t="s">
        <v>108</v>
      </c>
      <c r="AW163" s="14" t="s">
        <v>33</v>
      </c>
      <c r="AX163" s="14" t="s">
        <v>82</v>
      </c>
      <c r="AY163" s="247" t="s">
        <v>131</v>
      </c>
    </row>
    <row r="164" spans="1:65" s="2" customFormat="1" ht="16.5" customHeight="1">
      <c r="A164" s="34"/>
      <c r="B164" s="35"/>
      <c r="C164" s="212" t="s">
        <v>199</v>
      </c>
      <c r="D164" s="212" t="s">
        <v>134</v>
      </c>
      <c r="E164" s="213" t="s">
        <v>200</v>
      </c>
      <c r="F164" s="214" t="s">
        <v>201</v>
      </c>
      <c r="G164" s="215" t="s">
        <v>145</v>
      </c>
      <c r="H164" s="216">
        <v>6</v>
      </c>
      <c r="I164" s="217"/>
      <c r="J164" s="218">
        <f>ROUND(I164*H164,2)</f>
        <v>0</v>
      </c>
      <c r="K164" s="219"/>
      <c r="L164" s="39"/>
      <c r="M164" s="220" t="s">
        <v>1</v>
      </c>
      <c r="N164" s="221" t="s">
        <v>43</v>
      </c>
      <c r="O164" s="71"/>
      <c r="P164" s="222">
        <f>O164*H164</f>
        <v>0</v>
      </c>
      <c r="Q164" s="222">
        <v>0</v>
      </c>
      <c r="R164" s="222">
        <f>Q164*H164</f>
        <v>0</v>
      </c>
      <c r="S164" s="222">
        <v>0</v>
      </c>
      <c r="T164" s="223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24" t="s">
        <v>138</v>
      </c>
      <c r="AT164" s="224" t="s">
        <v>134</v>
      </c>
      <c r="AU164" s="224" t="s">
        <v>108</v>
      </c>
      <c r="AY164" s="17" t="s">
        <v>131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7" t="s">
        <v>108</v>
      </c>
      <c r="BK164" s="225">
        <f>ROUND(I164*H164,2)</f>
        <v>0</v>
      </c>
      <c r="BL164" s="17" t="s">
        <v>138</v>
      </c>
      <c r="BM164" s="224" t="s">
        <v>202</v>
      </c>
    </row>
    <row r="165" spans="1:65" s="2" customFormat="1" ht="21.75" customHeight="1">
      <c r="A165" s="34"/>
      <c r="B165" s="35"/>
      <c r="C165" s="212" t="s">
        <v>8</v>
      </c>
      <c r="D165" s="212" t="s">
        <v>134</v>
      </c>
      <c r="E165" s="213" t="s">
        <v>203</v>
      </c>
      <c r="F165" s="214" t="s">
        <v>204</v>
      </c>
      <c r="G165" s="215" t="s">
        <v>137</v>
      </c>
      <c r="H165" s="216">
        <v>106.24</v>
      </c>
      <c r="I165" s="217"/>
      <c r="J165" s="218">
        <f>ROUND(I165*H165,2)</f>
        <v>0</v>
      </c>
      <c r="K165" s="219"/>
      <c r="L165" s="39"/>
      <c r="M165" s="220" t="s">
        <v>1</v>
      </c>
      <c r="N165" s="221" t="s">
        <v>43</v>
      </c>
      <c r="O165" s="71"/>
      <c r="P165" s="222">
        <f>O165*H165</f>
        <v>0</v>
      </c>
      <c r="Q165" s="222">
        <v>0</v>
      </c>
      <c r="R165" s="222">
        <f>Q165*H165</f>
        <v>0</v>
      </c>
      <c r="S165" s="222">
        <v>5.3999999999999999E-2</v>
      </c>
      <c r="T165" s="223">
        <f>S165*H165</f>
        <v>5.7369599999999998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24" t="s">
        <v>138</v>
      </c>
      <c r="AT165" s="224" t="s">
        <v>134</v>
      </c>
      <c r="AU165" s="224" t="s">
        <v>108</v>
      </c>
      <c r="AY165" s="17" t="s">
        <v>131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7" t="s">
        <v>108</v>
      </c>
      <c r="BK165" s="225">
        <f>ROUND(I165*H165,2)</f>
        <v>0</v>
      </c>
      <c r="BL165" s="17" t="s">
        <v>138</v>
      </c>
      <c r="BM165" s="224" t="s">
        <v>205</v>
      </c>
    </row>
    <row r="166" spans="1:65" s="14" customFormat="1" ht="10.199999999999999">
      <c r="B166" s="237"/>
      <c r="C166" s="238"/>
      <c r="D166" s="228" t="s">
        <v>140</v>
      </c>
      <c r="E166" s="239" t="s">
        <v>1</v>
      </c>
      <c r="F166" s="240" t="s">
        <v>206</v>
      </c>
      <c r="G166" s="238"/>
      <c r="H166" s="241">
        <v>9.36</v>
      </c>
      <c r="I166" s="242"/>
      <c r="J166" s="238"/>
      <c r="K166" s="238"/>
      <c r="L166" s="243"/>
      <c r="M166" s="244"/>
      <c r="N166" s="245"/>
      <c r="O166" s="245"/>
      <c r="P166" s="245"/>
      <c r="Q166" s="245"/>
      <c r="R166" s="245"/>
      <c r="S166" s="245"/>
      <c r="T166" s="246"/>
      <c r="AT166" s="247" t="s">
        <v>140</v>
      </c>
      <c r="AU166" s="247" t="s">
        <v>108</v>
      </c>
      <c r="AV166" s="14" t="s">
        <v>108</v>
      </c>
      <c r="AW166" s="14" t="s">
        <v>33</v>
      </c>
      <c r="AX166" s="14" t="s">
        <v>77</v>
      </c>
      <c r="AY166" s="247" t="s">
        <v>131</v>
      </c>
    </row>
    <row r="167" spans="1:65" s="14" customFormat="1" ht="10.199999999999999">
      <c r="B167" s="237"/>
      <c r="C167" s="238"/>
      <c r="D167" s="228" t="s">
        <v>140</v>
      </c>
      <c r="E167" s="239" t="s">
        <v>1</v>
      </c>
      <c r="F167" s="240" t="s">
        <v>207</v>
      </c>
      <c r="G167" s="238"/>
      <c r="H167" s="241">
        <v>10.199999999999999</v>
      </c>
      <c r="I167" s="242"/>
      <c r="J167" s="238"/>
      <c r="K167" s="238"/>
      <c r="L167" s="243"/>
      <c r="M167" s="244"/>
      <c r="N167" s="245"/>
      <c r="O167" s="245"/>
      <c r="P167" s="245"/>
      <c r="Q167" s="245"/>
      <c r="R167" s="245"/>
      <c r="S167" s="245"/>
      <c r="T167" s="246"/>
      <c r="AT167" s="247" t="s">
        <v>140</v>
      </c>
      <c r="AU167" s="247" t="s">
        <v>108</v>
      </c>
      <c r="AV167" s="14" t="s">
        <v>108</v>
      </c>
      <c r="AW167" s="14" t="s">
        <v>33</v>
      </c>
      <c r="AX167" s="14" t="s">
        <v>77</v>
      </c>
      <c r="AY167" s="247" t="s">
        <v>131</v>
      </c>
    </row>
    <row r="168" spans="1:65" s="14" customFormat="1" ht="10.199999999999999">
      <c r="B168" s="237"/>
      <c r="C168" s="238"/>
      <c r="D168" s="228" t="s">
        <v>140</v>
      </c>
      <c r="E168" s="239" t="s">
        <v>1</v>
      </c>
      <c r="F168" s="240" t="s">
        <v>208</v>
      </c>
      <c r="G168" s="238"/>
      <c r="H168" s="241">
        <v>21.6</v>
      </c>
      <c r="I168" s="242"/>
      <c r="J168" s="238"/>
      <c r="K168" s="238"/>
      <c r="L168" s="243"/>
      <c r="M168" s="244"/>
      <c r="N168" s="245"/>
      <c r="O168" s="245"/>
      <c r="P168" s="245"/>
      <c r="Q168" s="245"/>
      <c r="R168" s="245"/>
      <c r="S168" s="245"/>
      <c r="T168" s="246"/>
      <c r="AT168" s="247" t="s">
        <v>140</v>
      </c>
      <c r="AU168" s="247" t="s">
        <v>108</v>
      </c>
      <c r="AV168" s="14" t="s">
        <v>108</v>
      </c>
      <c r="AW168" s="14" t="s">
        <v>33</v>
      </c>
      <c r="AX168" s="14" t="s">
        <v>77</v>
      </c>
      <c r="AY168" s="247" t="s">
        <v>131</v>
      </c>
    </row>
    <row r="169" spans="1:65" s="14" customFormat="1" ht="10.199999999999999">
      <c r="B169" s="237"/>
      <c r="C169" s="238"/>
      <c r="D169" s="228" t="s">
        <v>140</v>
      </c>
      <c r="E169" s="239" t="s">
        <v>1</v>
      </c>
      <c r="F169" s="240" t="s">
        <v>209</v>
      </c>
      <c r="G169" s="238"/>
      <c r="H169" s="241">
        <v>13.6</v>
      </c>
      <c r="I169" s="242"/>
      <c r="J169" s="238"/>
      <c r="K169" s="238"/>
      <c r="L169" s="243"/>
      <c r="M169" s="244"/>
      <c r="N169" s="245"/>
      <c r="O169" s="245"/>
      <c r="P169" s="245"/>
      <c r="Q169" s="245"/>
      <c r="R169" s="245"/>
      <c r="S169" s="245"/>
      <c r="T169" s="246"/>
      <c r="AT169" s="247" t="s">
        <v>140</v>
      </c>
      <c r="AU169" s="247" t="s">
        <v>108</v>
      </c>
      <c r="AV169" s="14" t="s">
        <v>108</v>
      </c>
      <c r="AW169" s="14" t="s">
        <v>33</v>
      </c>
      <c r="AX169" s="14" t="s">
        <v>77</v>
      </c>
      <c r="AY169" s="247" t="s">
        <v>131</v>
      </c>
    </row>
    <row r="170" spans="1:65" s="14" customFormat="1" ht="10.199999999999999">
      <c r="B170" s="237"/>
      <c r="C170" s="238"/>
      <c r="D170" s="228" t="s">
        <v>140</v>
      </c>
      <c r="E170" s="239" t="s">
        <v>1</v>
      </c>
      <c r="F170" s="240" t="s">
        <v>210</v>
      </c>
      <c r="G170" s="238"/>
      <c r="H170" s="241">
        <v>17.68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AT170" s="247" t="s">
        <v>140</v>
      </c>
      <c r="AU170" s="247" t="s">
        <v>108</v>
      </c>
      <c r="AV170" s="14" t="s">
        <v>108</v>
      </c>
      <c r="AW170" s="14" t="s">
        <v>33</v>
      </c>
      <c r="AX170" s="14" t="s">
        <v>77</v>
      </c>
      <c r="AY170" s="247" t="s">
        <v>131</v>
      </c>
    </row>
    <row r="171" spans="1:65" s="14" customFormat="1" ht="10.199999999999999">
      <c r="B171" s="237"/>
      <c r="C171" s="238"/>
      <c r="D171" s="228" t="s">
        <v>140</v>
      </c>
      <c r="E171" s="239" t="s">
        <v>1</v>
      </c>
      <c r="F171" s="240" t="s">
        <v>211</v>
      </c>
      <c r="G171" s="238"/>
      <c r="H171" s="241">
        <v>9.6</v>
      </c>
      <c r="I171" s="242"/>
      <c r="J171" s="238"/>
      <c r="K171" s="238"/>
      <c r="L171" s="243"/>
      <c r="M171" s="244"/>
      <c r="N171" s="245"/>
      <c r="O171" s="245"/>
      <c r="P171" s="245"/>
      <c r="Q171" s="245"/>
      <c r="R171" s="245"/>
      <c r="S171" s="245"/>
      <c r="T171" s="246"/>
      <c r="AT171" s="247" t="s">
        <v>140</v>
      </c>
      <c r="AU171" s="247" t="s">
        <v>108</v>
      </c>
      <c r="AV171" s="14" t="s">
        <v>108</v>
      </c>
      <c r="AW171" s="14" t="s">
        <v>33</v>
      </c>
      <c r="AX171" s="14" t="s">
        <v>77</v>
      </c>
      <c r="AY171" s="247" t="s">
        <v>131</v>
      </c>
    </row>
    <row r="172" spans="1:65" s="14" customFormat="1" ht="10.199999999999999">
      <c r="B172" s="237"/>
      <c r="C172" s="238"/>
      <c r="D172" s="228" t="s">
        <v>140</v>
      </c>
      <c r="E172" s="239" t="s">
        <v>1</v>
      </c>
      <c r="F172" s="240" t="s">
        <v>212</v>
      </c>
      <c r="G172" s="238"/>
      <c r="H172" s="241">
        <v>4.16</v>
      </c>
      <c r="I172" s="242"/>
      <c r="J172" s="238"/>
      <c r="K172" s="238"/>
      <c r="L172" s="243"/>
      <c r="M172" s="244"/>
      <c r="N172" s="245"/>
      <c r="O172" s="245"/>
      <c r="P172" s="245"/>
      <c r="Q172" s="245"/>
      <c r="R172" s="245"/>
      <c r="S172" s="245"/>
      <c r="T172" s="246"/>
      <c r="AT172" s="247" t="s">
        <v>140</v>
      </c>
      <c r="AU172" s="247" t="s">
        <v>108</v>
      </c>
      <c r="AV172" s="14" t="s">
        <v>108</v>
      </c>
      <c r="AW172" s="14" t="s">
        <v>33</v>
      </c>
      <c r="AX172" s="14" t="s">
        <v>77</v>
      </c>
      <c r="AY172" s="247" t="s">
        <v>131</v>
      </c>
    </row>
    <row r="173" spans="1:65" s="14" customFormat="1" ht="10.199999999999999">
      <c r="B173" s="237"/>
      <c r="C173" s="238"/>
      <c r="D173" s="228" t="s">
        <v>140</v>
      </c>
      <c r="E173" s="239" t="s">
        <v>1</v>
      </c>
      <c r="F173" s="240" t="s">
        <v>213</v>
      </c>
      <c r="G173" s="238"/>
      <c r="H173" s="241">
        <v>8.84</v>
      </c>
      <c r="I173" s="242"/>
      <c r="J173" s="238"/>
      <c r="K173" s="238"/>
      <c r="L173" s="243"/>
      <c r="M173" s="244"/>
      <c r="N173" s="245"/>
      <c r="O173" s="245"/>
      <c r="P173" s="245"/>
      <c r="Q173" s="245"/>
      <c r="R173" s="245"/>
      <c r="S173" s="245"/>
      <c r="T173" s="246"/>
      <c r="AT173" s="247" t="s">
        <v>140</v>
      </c>
      <c r="AU173" s="247" t="s">
        <v>108</v>
      </c>
      <c r="AV173" s="14" t="s">
        <v>108</v>
      </c>
      <c r="AW173" s="14" t="s">
        <v>33</v>
      </c>
      <c r="AX173" s="14" t="s">
        <v>77</v>
      </c>
      <c r="AY173" s="247" t="s">
        <v>131</v>
      </c>
    </row>
    <row r="174" spans="1:65" s="14" customFormat="1" ht="10.199999999999999">
      <c r="B174" s="237"/>
      <c r="C174" s="238"/>
      <c r="D174" s="228" t="s">
        <v>140</v>
      </c>
      <c r="E174" s="239" t="s">
        <v>1</v>
      </c>
      <c r="F174" s="240" t="s">
        <v>214</v>
      </c>
      <c r="G174" s="238"/>
      <c r="H174" s="241">
        <v>6.4</v>
      </c>
      <c r="I174" s="242"/>
      <c r="J174" s="238"/>
      <c r="K174" s="238"/>
      <c r="L174" s="243"/>
      <c r="M174" s="244"/>
      <c r="N174" s="245"/>
      <c r="O174" s="245"/>
      <c r="P174" s="245"/>
      <c r="Q174" s="245"/>
      <c r="R174" s="245"/>
      <c r="S174" s="245"/>
      <c r="T174" s="246"/>
      <c r="AT174" s="247" t="s">
        <v>140</v>
      </c>
      <c r="AU174" s="247" t="s">
        <v>108</v>
      </c>
      <c r="AV174" s="14" t="s">
        <v>108</v>
      </c>
      <c r="AW174" s="14" t="s">
        <v>33</v>
      </c>
      <c r="AX174" s="14" t="s">
        <v>77</v>
      </c>
      <c r="AY174" s="247" t="s">
        <v>131</v>
      </c>
    </row>
    <row r="175" spans="1:65" s="14" customFormat="1" ht="10.199999999999999">
      <c r="B175" s="237"/>
      <c r="C175" s="238"/>
      <c r="D175" s="228" t="s">
        <v>140</v>
      </c>
      <c r="E175" s="239" t="s">
        <v>1</v>
      </c>
      <c r="F175" s="240" t="s">
        <v>215</v>
      </c>
      <c r="G175" s="238"/>
      <c r="H175" s="241">
        <v>4.8</v>
      </c>
      <c r="I175" s="242"/>
      <c r="J175" s="238"/>
      <c r="K175" s="238"/>
      <c r="L175" s="243"/>
      <c r="M175" s="244"/>
      <c r="N175" s="245"/>
      <c r="O175" s="245"/>
      <c r="P175" s="245"/>
      <c r="Q175" s="245"/>
      <c r="R175" s="245"/>
      <c r="S175" s="245"/>
      <c r="T175" s="246"/>
      <c r="AT175" s="247" t="s">
        <v>140</v>
      </c>
      <c r="AU175" s="247" t="s">
        <v>108</v>
      </c>
      <c r="AV175" s="14" t="s">
        <v>108</v>
      </c>
      <c r="AW175" s="14" t="s">
        <v>33</v>
      </c>
      <c r="AX175" s="14" t="s">
        <v>77</v>
      </c>
      <c r="AY175" s="247" t="s">
        <v>131</v>
      </c>
    </row>
    <row r="176" spans="1:65" s="15" customFormat="1" ht="10.199999999999999">
      <c r="B176" s="259"/>
      <c r="C176" s="260"/>
      <c r="D176" s="228" t="s">
        <v>140</v>
      </c>
      <c r="E176" s="261" t="s">
        <v>1</v>
      </c>
      <c r="F176" s="262" t="s">
        <v>216</v>
      </c>
      <c r="G176" s="260"/>
      <c r="H176" s="263">
        <v>106.24</v>
      </c>
      <c r="I176" s="264"/>
      <c r="J176" s="260"/>
      <c r="K176" s="260"/>
      <c r="L176" s="265"/>
      <c r="M176" s="266"/>
      <c r="N176" s="267"/>
      <c r="O176" s="267"/>
      <c r="P176" s="267"/>
      <c r="Q176" s="267"/>
      <c r="R176" s="267"/>
      <c r="S176" s="267"/>
      <c r="T176" s="268"/>
      <c r="AT176" s="269" t="s">
        <v>140</v>
      </c>
      <c r="AU176" s="269" t="s">
        <v>108</v>
      </c>
      <c r="AV176" s="15" t="s">
        <v>138</v>
      </c>
      <c r="AW176" s="15" t="s">
        <v>33</v>
      </c>
      <c r="AX176" s="15" t="s">
        <v>82</v>
      </c>
      <c r="AY176" s="269" t="s">
        <v>131</v>
      </c>
    </row>
    <row r="177" spans="1:65" s="12" customFormat="1" ht="22.8" customHeight="1">
      <c r="B177" s="196"/>
      <c r="C177" s="197"/>
      <c r="D177" s="198" t="s">
        <v>76</v>
      </c>
      <c r="E177" s="210" t="s">
        <v>217</v>
      </c>
      <c r="F177" s="210" t="s">
        <v>218</v>
      </c>
      <c r="G177" s="197"/>
      <c r="H177" s="197"/>
      <c r="I177" s="200"/>
      <c r="J177" s="211">
        <f>BK177</f>
        <v>0</v>
      </c>
      <c r="K177" s="197"/>
      <c r="L177" s="202"/>
      <c r="M177" s="203"/>
      <c r="N177" s="204"/>
      <c r="O177" s="204"/>
      <c r="P177" s="205">
        <f>SUM(P178:P185)</f>
        <v>0</v>
      </c>
      <c r="Q177" s="204"/>
      <c r="R177" s="205">
        <f>SUM(R178:R185)</f>
        <v>0</v>
      </c>
      <c r="S177" s="204"/>
      <c r="T177" s="206">
        <f>SUM(T178:T185)</f>
        <v>0</v>
      </c>
      <c r="AR177" s="207" t="s">
        <v>82</v>
      </c>
      <c r="AT177" s="208" t="s">
        <v>76</v>
      </c>
      <c r="AU177" s="208" t="s">
        <v>82</v>
      </c>
      <c r="AY177" s="207" t="s">
        <v>131</v>
      </c>
      <c r="BK177" s="209">
        <f>SUM(BK178:BK185)</f>
        <v>0</v>
      </c>
    </row>
    <row r="178" spans="1:65" s="2" customFormat="1" ht="21.75" customHeight="1">
      <c r="A178" s="34"/>
      <c r="B178" s="35"/>
      <c r="C178" s="212" t="s">
        <v>219</v>
      </c>
      <c r="D178" s="212" t="s">
        <v>134</v>
      </c>
      <c r="E178" s="213" t="s">
        <v>220</v>
      </c>
      <c r="F178" s="214" t="s">
        <v>221</v>
      </c>
      <c r="G178" s="215" t="s">
        <v>222</v>
      </c>
      <c r="H178" s="216">
        <v>6.0819999999999999</v>
      </c>
      <c r="I178" s="217"/>
      <c r="J178" s="218">
        <f t="shared" ref="J178:J183" si="5">ROUND(I178*H178,2)</f>
        <v>0</v>
      </c>
      <c r="K178" s="219"/>
      <c r="L178" s="39"/>
      <c r="M178" s="220" t="s">
        <v>1</v>
      </c>
      <c r="N178" s="221" t="s">
        <v>43</v>
      </c>
      <c r="O178" s="71"/>
      <c r="P178" s="222">
        <f t="shared" ref="P178:P183" si="6">O178*H178</f>
        <v>0</v>
      </c>
      <c r="Q178" s="222">
        <v>0</v>
      </c>
      <c r="R178" s="222">
        <f t="shared" ref="R178:R183" si="7">Q178*H178</f>
        <v>0</v>
      </c>
      <c r="S178" s="222">
        <v>0</v>
      </c>
      <c r="T178" s="223">
        <f t="shared" ref="T178:T183" si="8"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24" t="s">
        <v>138</v>
      </c>
      <c r="AT178" s="224" t="s">
        <v>134</v>
      </c>
      <c r="AU178" s="224" t="s">
        <v>108</v>
      </c>
      <c r="AY178" s="17" t="s">
        <v>131</v>
      </c>
      <c r="BE178" s="225">
        <f t="shared" ref="BE178:BE183" si="9">IF(N178="základní",J178,0)</f>
        <v>0</v>
      </c>
      <c r="BF178" s="225">
        <f t="shared" ref="BF178:BF183" si="10">IF(N178="snížená",J178,0)</f>
        <v>0</v>
      </c>
      <c r="BG178" s="225">
        <f t="shared" ref="BG178:BG183" si="11">IF(N178="zákl. přenesená",J178,0)</f>
        <v>0</v>
      </c>
      <c r="BH178" s="225">
        <f t="shared" ref="BH178:BH183" si="12">IF(N178="sníž. přenesená",J178,0)</f>
        <v>0</v>
      </c>
      <c r="BI178" s="225">
        <f t="shared" ref="BI178:BI183" si="13">IF(N178="nulová",J178,0)</f>
        <v>0</v>
      </c>
      <c r="BJ178" s="17" t="s">
        <v>108</v>
      </c>
      <c r="BK178" s="225">
        <f t="shared" ref="BK178:BK183" si="14">ROUND(I178*H178,2)</f>
        <v>0</v>
      </c>
      <c r="BL178" s="17" t="s">
        <v>138</v>
      </c>
      <c r="BM178" s="224" t="s">
        <v>223</v>
      </c>
    </row>
    <row r="179" spans="1:65" s="2" customFormat="1" ht="21.75" customHeight="1">
      <c r="A179" s="34"/>
      <c r="B179" s="35"/>
      <c r="C179" s="212" t="s">
        <v>224</v>
      </c>
      <c r="D179" s="212" t="s">
        <v>134</v>
      </c>
      <c r="E179" s="213" t="s">
        <v>225</v>
      </c>
      <c r="F179" s="214" t="s">
        <v>226</v>
      </c>
      <c r="G179" s="215" t="s">
        <v>222</v>
      </c>
      <c r="H179" s="216">
        <v>5.7370000000000001</v>
      </c>
      <c r="I179" s="217"/>
      <c r="J179" s="218">
        <f t="shared" si="5"/>
        <v>0</v>
      </c>
      <c r="K179" s="219"/>
      <c r="L179" s="39"/>
      <c r="M179" s="220" t="s">
        <v>1</v>
      </c>
      <c r="N179" s="221" t="s">
        <v>43</v>
      </c>
      <c r="O179" s="71"/>
      <c r="P179" s="222">
        <f t="shared" si="6"/>
        <v>0</v>
      </c>
      <c r="Q179" s="222">
        <v>0</v>
      </c>
      <c r="R179" s="222">
        <f t="shared" si="7"/>
        <v>0</v>
      </c>
      <c r="S179" s="222">
        <v>0</v>
      </c>
      <c r="T179" s="223">
        <f t="shared" si="8"/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24" t="s">
        <v>138</v>
      </c>
      <c r="AT179" s="224" t="s">
        <v>134</v>
      </c>
      <c r="AU179" s="224" t="s">
        <v>108</v>
      </c>
      <c r="AY179" s="17" t="s">
        <v>131</v>
      </c>
      <c r="BE179" s="225">
        <f t="shared" si="9"/>
        <v>0</v>
      </c>
      <c r="BF179" s="225">
        <f t="shared" si="10"/>
        <v>0</v>
      </c>
      <c r="BG179" s="225">
        <f t="shared" si="11"/>
        <v>0</v>
      </c>
      <c r="BH179" s="225">
        <f t="shared" si="12"/>
        <v>0</v>
      </c>
      <c r="BI179" s="225">
        <f t="shared" si="13"/>
        <v>0</v>
      </c>
      <c r="BJ179" s="17" t="s">
        <v>108</v>
      </c>
      <c r="BK179" s="225">
        <f t="shared" si="14"/>
        <v>0</v>
      </c>
      <c r="BL179" s="17" t="s">
        <v>138</v>
      </c>
      <c r="BM179" s="224" t="s">
        <v>227</v>
      </c>
    </row>
    <row r="180" spans="1:65" s="2" customFormat="1" ht="21.75" customHeight="1">
      <c r="A180" s="34"/>
      <c r="B180" s="35"/>
      <c r="C180" s="212" t="s">
        <v>228</v>
      </c>
      <c r="D180" s="212" t="s">
        <v>134</v>
      </c>
      <c r="E180" s="213" t="s">
        <v>229</v>
      </c>
      <c r="F180" s="214" t="s">
        <v>230</v>
      </c>
      <c r="G180" s="215" t="s">
        <v>222</v>
      </c>
      <c r="H180" s="216">
        <v>0.34499999999999997</v>
      </c>
      <c r="I180" s="217"/>
      <c r="J180" s="218">
        <f t="shared" si="5"/>
        <v>0</v>
      </c>
      <c r="K180" s="219"/>
      <c r="L180" s="39"/>
      <c r="M180" s="220" t="s">
        <v>1</v>
      </c>
      <c r="N180" s="221" t="s">
        <v>43</v>
      </c>
      <c r="O180" s="71"/>
      <c r="P180" s="222">
        <f t="shared" si="6"/>
        <v>0</v>
      </c>
      <c r="Q180" s="222">
        <v>0</v>
      </c>
      <c r="R180" s="222">
        <f t="shared" si="7"/>
        <v>0</v>
      </c>
      <c r="S180" s="222">
        <v>0</v>
      </c>
      <c r="T180" s="223">
        <f t="shared" si="8"/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24" t="s">
        <v>138</v>
      </c>
      <c r="AT180" s="224" t="s">
        <v>134</v>
      </c>
      <c r="AU180" s="224" t="s">
        <v>108</v>
      </c>
      <c r="AY180" s="17" t="s">
        <v>131</v>
      </c>
      <c r="BE180" s="225">
        <f t="shared" si="9"/>
        <v>0</v>
      </c>
      <c r="BF180" s="225">
        <f t="shared" si="10"/>
        <v>0</v>
      </c>
      <c r="BG180" s="225">
        <f t="shared" si="11"/>
        <v>0</v>
      </c>
      <c r="BH180" s="225">
        <f t="shared" si="12"/>
        <v>0</v>
      </c>
      <c r="BI180" s="225">
        <f t="shared" si="13"/>
        <v>0</v>
      </c>
      <c r="BJ180" s="17" t="s">
        <v>108</v>
      </c>
      <c r="BK180" s="225">
        <f t="shared" si="14"/>
        <v>0</v>
      </c>
      <c r="BL180" s="17" t="s">
        <v>138</v>
      </c>
      <c r="BM180" s="224" t="s">
        <v>231</v>
      </c>
    </row>
    <row r="181" spans="1:65" s="2" customFormat="1" ht="21.75" customHeight="1">
      <c r="A181" s="34"/>
      <c r="B181" s="35"/>
      <c r="C181" s="212" t="s">
        <v>232</v>
      </c>
      <c r="D181" s="212" t="s">
        <v>134</v>
      </c>
      <c r="E181" s="213" t="s">
        <v>233</v>
      </c>
      <c r="F181" s="214" t="s">
        <v>234</v>
      </c>
      <c r="G181" s="215" t="s">
        <v>222</v>
      </c>
      <c r="H181" s="216">
        <v>6.0819999999999999</v>
      </c>
      <c r="I181" s="217"/>
      <c r="J181" s="218">
        <f t="shared" si="5"/>
        <v>0</v>
      </c>
      <c r="K181" s="219"/>
      <c r="L181" s="39"/>
      <c r="M181" s="220" t="s">
        <v>1</v>
      </c>
      <c r="N181" s="221" t="s">
        <v>43</v>
      </c>
      <c r="O181" s="71"/>
      <c r="P181" s="222">
        <f t="shared" si="6"/>
        <v>0</v>
      </c>
      <c r="Q181" s="222">
        <v>0</v>
      </c>
      <c r="R181" s="222">
        <f t="shared" si="7"/>
        <v>0</v>
      </c>
      <c r="S181" s="222">
        <v>0</v>
      </c>
      <c r="T181" s="223">
        <f t="shared" si="8"/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24" t="s">
        <v>138</v>
      </c>
      <c r="AT181" s="224" t="s">
        <v>134</v>
      </c>
      <c r="AU181" s="224" t="s">
        <v>108</v>
      </c>
      <c r="AY181" s="17" t="s">
        <v>131</v>
      </c>
      <c r="BE181" s="225">
        <f t="shared" si="9"/>
        <v>0</v>
      </c>
      <c r="BF181" s="225">
        <f t="shared" si="10"/>
        <v>0</v>
      </c>
      <c r="BG181" s="225">
        <f t="shared" si="11"/>
        <v>0</v>
      </c>
      <c r="BH181" s="225">
        <f t="shared" si="12"/>
        <v>0</v>
      </c>
      <c r="BI181" s="225">
        <f t="shared" si="13"/>
        <v>0</v>
      </c>
      <c r="BJ181" s="17" t="s">
        <v>108</v>
      </c>
      <c r="BK181" s="225">
        <f t="shared" si="14"/>
        <v>0</v>
      </c>
      <c r="BL181" s="17" t="s">
        <v>138</v>
      </c>
      <c r="BM181" s="224" t="s">
        <v>235</v>
      </c>
    </row>
    <row r="182" spans="1:65" s="2" customFormat="1" ht="16.5" customHeight="1">
      <c r="A182" s="34"/>
      <c r="B182" s="35"/>
      <c r="C182" s="212" t="s">
        <v>236</v>
      </c>
      <c r="D182" s="212" t="s">
        <v>134</v>
      </c>
      <c r="E182" s="213" t="s">
        <v>237</v>
      </c>
      <c r="F182" s="214" t="s">
        <v>238</v>
      </c>
      <c r="G182" s="215" t="s">
        <v>222</v>
      </c>
      <c r="H182" s="216">
        <v>6.0819999999999999</v>
      </c>
      <c r="I182" s="217"/>
      <c r="J182" s="218">
        <f t="shared" si="5"/>
        <v>0</v>
      </c>
      <c r="K182" s="219"/>
      <c r="L182" s="39"/>
      <c r="M182" s="220" t="s">
        <v>1</v>
      </c>
      <c r="N182" s="221" t="s">
        <v>43</v>
      </c>
      <c r="O182" s="71"/>
      <c r="P182" s="222">
        <f t="shared" si="6"/>
        <v>0</v>
      </c>
      <c r="Q182" s="222">
        <v>0</v>
      </c>
      <c r="R182" s="222">
        <f t="shared" si="7"/>
        <v>0</v>
      </c>
      <c r="S182" s="222">
        <v>0</v>
      </c>
      <c r="T182" s="223">
        <f t="shared" si="8"/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24" t="s">
        <v>138</v>
      </c>
      <c r="AT182" s="224" t="s">
        <v>134</v>
      </c>
      <c r="AU182" s="224" t="s">
        <v>108</v>
      </c>
      <c r="AY182" s="17" t="s">
        <v>131</v>
      </c>
      <c r="BE182" s="225">
        <f t="shared" si="9"/>
        <v>0</v>
      </c>
      <c r="BF182" s="225">
        <f t="shared" si="10"/>
        <v>0</v>
      </c>
      <c r="BG182" s="225">
        <f t="shared" si="11"/>
        <v>0</v>
      </c>
      <c r="BH182" s="225">
        <f t="shared" si="12"/>
        <v>0</v>
      </c>
      <c r="BI182" s="225">
        <f t="shared" si="13"/>
        <v>0</v>
      </c>
      <c r="BJ182" s="17" t="s">
        <v>108</v>
      </c>
      <c r="BK182" s="225">
        <f t="shared" si="14"/>
        <v>0</v>
      </c>
      <c r="BL182" s="17" t="s">
        <v>138</v>
      </c>
      <c r="BM182" s="224" t="s">
        <v>239</v>
      </c>
    </row>
    <row r="183" spans="1:65" s="2" customFormat="1" ht="21.75" customHeight="1">
      <c r="A183" s="34"/>
      <c r="B183" s="35"/>
      <c r="C183" s="212" t="s">
        <v>7</v>
      </c>
      <c r="D183" s="212" t="s">
        <v>134</v>
      </c>
      <c r="E183" s="213" t="s">
        <v>240</v>
      </c>
      <c r="F183" s="214" t="s">
        <v>241</v>
      </c>
      <c r="G183" s="215" t="s">
        <v>222</v>
      </c>
      <c r="H183" s="216">
        <v>54.738</v>
      </c>
      <c r="I183" s="217"/>
      <c r="J183" s="218">
        <f t="shared" si="5"/>
        <v>0</v>
      </c>
      <c r="K183" s="219"/>
      <c r="L183" s="39"/>
      <c r="M183" s="220" t="s">
        <v>1</v>
      </c>
      <c r="N183" s="221" t="s">
        <v>43</v>
      </c>
      <c r="O183" s="71"/>
      <c r="P183" s="222">
        <f t="shared" si="6"/>
        <v>0</v>
      </c>
      <c r="Q183" s="222">
        <v>0</v>
      </c>
      <c r="R183" s="222">
        <f t="shared" si="7"/>
        <v>0</v>
      </c>
      <c r="S183" s="222">
        <v>0</v>
      </c>
      <c r="T183" s="223">
        <f t="shared" si="8"/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24" t="s">
        <v>138</v>
      </c>
      <c r="AT183" s="224" t="s">
        <v>134</v>
      </c>
      <c r="AU183" s="224" t="s">
        <v>108</v>
      </c>
      <c r="AY183" s="17" t="s">
        <v>131</v>
      </c>
      <c r="BE183" s="225">
        <f t="shared" si="9"/>
        <v>0</v>
      </c>
      <c r="BF183" s="225">
        <f t="shared" si="10"/>
        <v>0</v>
      </c>
      <c r="BG183" s="225">
        <f t="shared" si="11"/>
        <v>0</v>
      </c>
      <c r="BH183" s="225">
        <f t="shared" si="12"/>
        <v>0</v>
      </c>
      <c r="BI183" s="225">
        <f t="shared" si="13"/>
        <v>0</v>
      </c>
      <c r="BJ183" s="17" t="s">
        <v>108</v>
      </c>
      <c r="BK183" s="225">
        <f t="shared" si="14"/>
        <v>0</v>
      </c>
      <c r="BL183" s="17" t="s">
        <v>138</v>
      </c>
      <c r="BM183" s="224" t="s">
        <v>242</v>
      </c>
    </row>
    <row r="184" spans="1:65" s="14" customFormat="1" ht="10.199999999999999">
      <c r="B184" s="237"/>
      <c r="C184" s="238"/>
      <c r="D184" s="228" t="s">
        <v>140</v>
      </c>
      <c r="E184" s="239" t="s">
        <v>1</v>
      </c>
      <c r="F184" s="240" t="s">
        <v>243</v>
      </c>
      <c r="G184" s="238"/>
      <c r="H184" s="241">
        <v>54.738</v>
      </c>
      <c r="I184" s="242"/>
      <c r="J184" s="238"/>
      <c r="K184" s="238"/>
      <c r="L184" s="243"/>
      <c r="M184" s="244"/>
      <c r="N184" s="245"/>
      <c r="O184" s="245"/>
      <c r="P184" s="245"/>
      <c r="Q184" s="245"/>
      <c r="R184" s="245"/>
      <c r="S184" s="245"/>
      <c r="T184" s="246"/>
      <c r="AT184" s="247" t="s">
        <v>140</v>
      </c>
      <c r="AU184" s="247" t="s">
        <v>108</v>
      </c>
      <c r="AV184" s="14" t="s">
        <v>108</v>
      </c>
      <c r="AW184" s="14" t="s">
        <v>33</v>
      </c>
      <c r="AX184" s="14" t="s">
        <v>82</v>
      </c>
      <c r="AY184" s="247" t="s">
        <v>131</v>
      </c>
    </row>
    <row r="185" spans="1:65" s="2" customFormat="1" ht="21.75" customHeight="1">
      <c r="A185" s="34"/>
      <c r="B185" s="35"/>
      <c r="C185" s="212" t="s">
        <v>244</v>
      </c>
      <c r="D185" s="212" t="s">
        <v>134</v>
      </c>
      <c r="E185" s="213" t="s">
        <v>245</v>
      </c>
      <c r="F185" s="214" t="s">
        <v>246</v>
      </c>
      <c r="G185" s="215" t="s">
        <v>222</v>
      </c>
      <c r="H185" s="216">
        <v>6.0819999999999999</v>
      </c>
      <c r="I185" s="217"/>
      <c r="J185" s="218">
        <f>ROUND(I185*H185,2)</f>
        <v>0</v>
      </c>
      <c r="K185" s="219"/>
      <c r="L185" s="39"/>
      <c r="M185" s="220" t="s">
        <v>1</v>
      </c>
      <c r="N185" s="221" t="s">
        <v>43</v>
      </c>
      <c r="O185" s="71"/>
      <c r="P185" s="222">
        <f>O185*H185</f>
        <v>0</v>
      </c>
      <c r="Q185" s="222">
        <v>0</v>
      </c>
      <c r="R185" s="222">
        <f>Q185*H185</f>
        <v>0</v>
      </c>
      <c r="S185" s="222">
        <v>0</v>
      </c>
      <c r="T185" s="223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24" t="s">
        <v>138</v>
      </c>
      <c r="AT185" s="224" t="s">
        <v>134</v>
      </c>
      <c r="AU185" s="224" t="s">
        <v>108</v>
      </c>
      <c r="AY185" s="17" t="s">
        <v>131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7" t="s">
        <v>108</v>
      </c>
      <c r="BK185" s="225">
        <f>ROUND(I185*H185,2)</f>
        <v>0</v>
      </c>
      <c r="BL185" s="17" t="s">
        <v>138</v>
      </c>
      <c r="BM185" s="224" t="s">
        <v>247</v>
      </c>
    </row>
    <row r="186" spans="1:65" s="12" customFormat="1" ht="22.8" customHeight="1">
      <c r="B186" s="196"/>
      <c r="C186" s="197"/>
      <c r="D186" s="198" t="s">
        <v>76</v>
      </c>
      <c r="E186" s="210" t="s">
        <v>248</v>
      </c>
      <c r="F186" s="210" t="s">
        <v>249</v>
      </c>
      <c r="G186" s="197"/>
      <c r="H186" s="197"/>
      <c r="I186" s="200"/>
      <c r="J186" s="211">
        <f>BK186</f>
        <v>0</v>
      </c>
      <c r="K186" s="197"/>
      <c r="L186" s="202"/>
      <c r="M186" s="203"/>
      <c r="N186" s="204"/>
      <c r="O186" s="204"/>
      <c r="P186" s="205">
        <f>P187</f>
        <v>0</v>
      </c>
      <c r="Q186" s="204"/>
      <c r="R186" s="205">
        <f>R187</f>
        <v>0</v>
      </c>
      <c r="S186" s="204"/>
      <c r="T186" s="206">
        <f>T187</f>
        <v>0</v>
      </c>
      <c r="AR186" s="207" t="s">
        <v>82</v>
      </c>
      <c r="AT186" s="208" t="s">
        <v>76</v>
      </c>
      <c r="AU186" s="208" t="s">
        <v>82</v>
      </c>
      <c r="AY186" s="207" t="s">
        <v>131</v>
      </c>
      <c r="BK186" s="209">
        <f>BK187</f>
        <v>0</v>
      </c>
    </row>
    <row r="187" spans="1:65" s="2" customFormat="1" ht="16.5" customHeight="1">
      <c r="A187" s="34"/>
      <c r="B187" s="35"/>
      <c r="C187" s="212" t="s">
        <v>250</v>
      </c>
      <c r="D187" s="212" t="s">
        <v>134</v>
      </c>
      <c r="E187" s="213" t="s">
        <v>251</v>
      </c>
      <c r="F187" s="214" t="s">
        <v>252</v>
      </c>
      <c r="G187" s="215" t="s">
        <v>222</v>
      </c>
      <c r="H187" s="216">
        <v>3.0910000000000002</v>
      </c>
      <c r="I187" s="217"/>
      <c r="J187" s="218">
        <f>ROUND(I187*H187,2)</f>
        <v>0</v>
      </c>
      <c r="K187" s="219"/>
      <c r="L187" s="39"/>
      <c r="M187" s="220" t="s">
        <v>1</v>
      </c>
      <c r="N187" s="221" t="s">
        <v>43</v>
      </c>
      <c r="O187" s="71"/>
      <c r="P187" s="222">
        <f>O187*H187</f>
        <v>0</v>
      </c>
      <c r="Q187" s="222">
        <v>0</v>
      </c>
      <c r="R187" s="222">
        <f>Q187*H187</f>
        <v>0</v>
      </c>
      <c r="S187" s="222">
        <v>0</v>
      </c>
      <c r="T187" s="223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24" t="s">
        <v>138</v>
      </c>
      <c r="AT187" s="224" t="s">
        <v>134</v>
      </c>
      <c r="AU187" s="224" t="s">
        <v>108</v>
      </c>
      <c r="AY187" s="17" t="s">
        <v>131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7" t="s">
        <v>108</v>
      </c>
      <c r="BK187" s="225">
        <f>ROUND(I187*H187,2)</f>
        <v>0</v>
      </c>
      <c r="BL187" s="17" t="s">
        <v>138</v>
      </c>
      <c r="BM187" s="224" t="s">
        <v>253</v>
      </c>
    </row>
    <row r="188" spans="1:65" s="12" customFormat="1" ht="25.95" customHeight="1">
      <c r="B188" s="196"/>
      <c r="C188" s="197"/>
      <c r="D188" s="198" t="s">
        <v>76</v>
      </c>
      <c r="E188" s="199" t="s">
        <v>254</v>
      </c>
      <c r="F188" s="199" t="s">
        <v>255</v>
      </c>
      <c r="G188" s="197"/>
      <c r="H188" s="197"/>
      <c r="I188" s="200"/>
      <c r="J188" s="201">
        <f>BK188</f>
        <v>0</v>
      </c>
      <c r="K188" s="197"/>
      <c r="L188" s="202"/>
      <c r="M188" s="203"/>
      <c r="N188" s="204"/>
      <c r="O188" s="204"/>
      <c r="P188" s="205">
        <f>P189+P197+P275+P290</f>
        <v>0</v>
      </c>
      <c r="Q188" s="204"/>
      <c r="R188" s="205">
        <f>R189+R197+R275+R290</f>
        <v>4.0006550000000001</v>
      </c>
      <c r="S188" s="204"/>
      <c r="T188" s="206">
        <f>T189+T197+T275+T290</f>
        <v>0.34496099999999996</v>
      </c>
      <c r="AR188" s="207" t="s">
        <v>108</v>
      </c>
      <c r="AT188" s="208" t="s">
        <v>76</v>
      </c>
      <c r="AU188" s="208" t="s">
        <v>77</v>
      </c>
      <c r="AY188" s="207" t="s">
        <v>131</v>
      </c>
      <c r="BK188" s="209">
        <f>BK189+BK197+BK275+BK290</f>
        <v>0</v>
      </c>
    </row>
    <row r="189" spans="1:65" s="12" customFormat="1" ht="22.8" customHeight="1">
      <c r="B189" s="196"/>
      <c r="C189" s="197"/>
      <c r="D189" s="198" t="s">
        <v>76</v>
      </c>
      <c r="E189" s="210" t="s">
        <v>256</v>
      </c>
      <c r="F189" s="210" t="s">
        <v>257</v>
      </c>
      <c r="G189" s="197"/>
      <c r="H189" s="197"/>
      <c r="I189" s="200"/>
      <c r="J189" s="211">
        <f>BK189</f>
        <v>0</v>
      </c>
      <c r="K189" s="197"/>
      <c r="L189" s="202"/>
      <c r="M189" s="203"/>
      <c r="N189" s="204"/>
      <c r="O189" s="204"/>
      <c r="P189" s="205">
        <f>SUM(P190:P196)</f>
        <v>0</v>
      </c>
      <c r="Q189" s="204"/>
      <c r="R189" s="205">
        <f>SUM(R190:R196)</f>
        <v>0.20671199999999998</v>
      </c>
      <c r="S189" s="204"/>
      <c r="T189" s="206">
        <f>SUM(T190:T196)</f>
        <v>0.13076099999999999</v>
      </c>
      <c r="AR189" s="207" t="s">
        <v>108</v>
      </c>
      <c r="AT189" s="208" t="s">
        <v>76</v>
      </c>
      <c r="AU189" s="208" t="s">
        <v>82</v>
      </c>
      <c r="AY189" s="207" t="s">
        <v>131</v>
      </c>
      <c r="BK189" s="209">
        <f>SUM(BK190:BK196)</f>
        <v>0</v>
      </c>
    </row>
    <row r="190" spans="1:65" s="2" customFormat="1" ht="16.5" customHeight="1">
      <c r="A190" s="34"/>
      <c r="B190" s="35"/>
      <c r="C190" s="212" t="s">
        <v>258</v>
      </c>
      <c r="D190" s="212" t="s">
        <v>134</v>
      </c>
      <c r="E190" s="213" t="s">
        <v>259</v>
      </c>
      <c r="F190" s="214" t="s">
        <v>260</v>
      </c>
      <c r="G190" s="215" t="s">
        <v>145</v>
      </c>
      <c r="H190" s="216">
        <v>78.3</v>
      </c>
      <c r="I190" s="217"/>
      <c r="J190" s="218">
        <f>ROUND(I190*H190,2)</f>
        <v>0</v>
      </c>
      <c r="K190" s="219"/>
      <c r="L190" s="39"/>
      <c r="M190" s="220" t="s">
        <v>1</v>
      </c>
      <c r="N190" s="221" t="s">
        <v>43</v>
      </c>
      <c r="O190" s="71"/>
      <c r="P190" s="222">
        <f>O190*H190</f>
        <v>0</v>
      </c>
      <c r="Q190" s="222">
        <v>0</v>
      </c>
      <c r="R190" s="222">
        <f>Q190*H190</f>
        <v>0</v>
      </c>
      <c r="S190" s="222">
        <v>1.67E-3</v>
      </c>
      <c r="T190" s="223">
        <f>S190*H190</f>
        <v>0.13076099999999999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24" t="s">
        <v>219</v>
      </c>
      <c r="AT190" s="224" t="s">
        <v>134</v>
      </c>
      <c r="AU190" s="224" t="s">
        <v>108</v>
      </c>
      <c r="AY190" s="17" t="s">
        <v>131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7" t="s">
        <v>108</v>
      </c>
      <c r="BK190" s="225">
        <f>ROUND(I190*H190,2)</f>
        <v>0</v>
      </c>
      <c r="BL190" s="17" t="s">
        <v>219</v>
      </c>
      <c r="BM190" s="224" t="s">
        <v>261</v>
      </c>
    </row>
    <row r="191" spans="1:65" s="14" customFormat="1" ht="10.199999999999999">
      <c r="B191" s="237"/>
      <c r="C191" s="238"/>
      <c r="D191" s="228" t="s">
        <v>140</v>
      </c>
      <c r="E191" s="239" t="s">
        <v>1</v>
      </c>
      <c r="F191" s="240" t="s">
        <v>262</v>
      </c>
      <c r="G191" s="238"/>
      <c r="H191" s="241">
        <v>78.3</v>
      </c>
      <c r="I191" s="242"/>
      <c r="J191" s="238"/>
      <c r="K191" s="238"/>
      <c r="L191" s="243"/>
      <c r="M191" s="244"/>
      <c r="N191" s="245"/>
      <c r="O191" s="245"/>
      <c r="P191" s="245"/>
      <c r="Q191" s="245"/>
      <c r="R191" s="245"/>
      <c r="S191" s="245"/>
      <c r="T191" s="246"/>
      <c r="AT191" s="247" t="s">
        <v>140</v>
      </c>
      <c r="AU191" s="247" t="s">
        <v>108</v>
      </c>
      <c r="AV191" s="14" t="s">
        <v>108</v>
      </c>
      <c r="AW191" s="14" t="s">
        <v>33</v>
      </c>
      <c r="AX191" s="14" t="s">
        <v>82</v>
      </c>
      <c r="AY191" s="247" t="s">
        <v>131</v>
      </c>
    </row>
    <row r="192" spans="1:65" s="2" customFormat="1" ht="21.75" customHeight="1">
      <c r="A192" s="34"/>
      <c r="B192" s="35"/>
      <c r="C192" s="212" t="s">
        <v>263</v>
      </c>
      <c r="D192" s="212" t="s">
        <v>134</v>
      </c>
      <c r="E192" s="213" t="s">
        <v>264</v>
      </c>
      <c r="F192" s="214" t="s">
        <v>265</v>
      </c>
      <c r="G192" s="215" t="s">
        <v>145</v>
      </c>
      <c r="H192" s="216">
        <v>78.3</v>
      </c>
      <c r="I192" s="217"/>
      <c r="J192" s="218">
        <f>ROUND(I192*H192,2)</f>
        <v>0</v>
      </c>
      <c r="K192" s="219"/>
      <c r="L192" s="39"/>
      <c r="M192" s="220" t="s">
        <v>1</v>
      </c>
      <c r="N192" s="221" t="s">
        <v>43</v>
      </c>
      <c r="O192" s="71"/>
      <c r="P192" s="222">
        <f>O192*H192</f>
        <v>0</v>
      </c>
      <c r="Q192" s="222">
        <v>2.64E-3</v>
      </c>
      <c r="R192" s="222">
        <f>Q192*H192</f>
        <v>0.20671199999999998</v>
      </c>
      <c r="S192" s="222">
        <v>0</v>
      </c>
      <c r="T192" s="223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24" t="s">
        <v>219</v>
      </c>
      <c r="AT192" s="224" t="s">
        <v>134</v>
      </c>
      <c r="AU192" s="224" t="s">
        <v>108</v>
      </c>
      <c r="AY192" s="17" t="s">
        <v>131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7" t="s">
        <v>108</v>
      </c>
      <c r="BK192" s="225">
        <f>ROUND(I192*H192,2)</f>
        <v>0</v>
      </c>
      <c r="BL192" s="17" t="s">
        <v>219</v>
      </c>
      <c r="BM192" s="224" t="s">
        <v>266</v>
      </c>
    </row>
    <row r="193" spans="1:65" s="14" customFormat="1" ht="10.199999999999999">
      <c r="B193" s="237"/>
      <c r="C193" s="238"/>
      <c r="D193" s="228" t="s">
        <v>140</v>
      </c>
      <c r="E193" s="239" t="s">
        <v>1</v>
      </c>
      <c r="F193" s="240" t="s">
        <v>262</v>
      </c>
      <c r="G193" s="238"/>
      <c r="H193" s="241">
        <v>78.3</v>
      </c>
      <c r="I193" s="242"/>
      <c r="J193" s="238"/>
      <c r="K193" s="238"/>
      <c r="L193" s="243"/>
      <c r="M193" s="244"/>
      <c r="N193" s="245"/>
      <c r="O193" s="245"/>
      <c r="P193" s="245"/>
      <c r="Q193" s="245"/>
      <c r="R193" s="245"/>
      <c r="S193" s="245"/>
      <c r="T193" s="246"/>
      <c r="AT193" s="247" t="s">
        <v>140</v>
      </c>
      <c r="AU193" s="247" t="s">
        <v>108</v>
      </c>
      <c r="AV193" s="14" t="s">
        <v>108</v>
      </c>
      <c r="AW193" s="14" t="s">
        <v>33</v>
      </c>
      <c r="AX193" s="14" t="s">
        <v>82</v>
      </c>
      <c r="AY193" s="247" t="s">
        <v>131</v>
      </c>
    </row>
    <row r="194" spans="1:65" s="2" customFormat="1" ht="21.75" customHeight="1">
      <c r="A194" s="34"/>
      <c r="B194" s="35"/>
      <c r="C194" s="212" t="s">
        <v>267</v>
      </c>
      <c r="D194" s="212" t="s">
        <v>134</v>
      </c>
      <c r="E194" s="213" t="s">
        <v>268</v>
      </c>
      <c r="F194" s="214" t="s">
        <v>269</v>
      </c>
      <c r="G194" s="215" t="s">
        <v>270</v>
      </c>
      <c r="H194" s="216">
        <v>72</v>
      </c>
      <c r="I194" s="217"/>
      <c r="J194" s="218">
        <f>ROUND(I194*H194,2)</f>
        <v>0</v>
      </c>
      <c r="K194" s="219"/>
      <c r="L194" s="39"/>
      <c r="M194" s="220" t="s">
        <v>1</v>
      </c>
      <c r="N194" s="221" t="s">
        <v>43</v>
      </c>
      <c r="O194" s="71"/>
      <c r="P194" s="222">
        <f>O194*H194</f>
        <v>0</v>
      </c>
      <c r="Q194" s="222">
        <v>0</v>
      </c>
      <c r="R194" s="222">
        <f>Q194*H194</f>
        <v>0</v>
      </c>
      <c r="S194" s="222">
        <v>0</v>
      </c>
      <c r="T194" s="223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24" t="s">
        <v>219</v>
      </c>
      <c r="AT194" s="224" t="s">
        <v>134</v>
      </c>
      <c r="AU194" s="224" t="s">
        <v>108</v>
      </c>
      <c r="AY194" s="17" t="s">
        <v>131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7" t="s">
        <v>108</v>
      </c>
      <c r="BK194" s="225">
        <f>ROUND(I194*H194,2)</f>
        <v>0</v>
      </c>
      <c r="BL194" s="17" t="s">
        <v>219</v>
      </c>
      <c r="BM194" s="224" t="s">
        <v>271</v>
      </c>
    </row>
    <row r="195" spans="1:65" s="14" customFormat="1" ht="10.199999999999999">
      <c r="B195" s="237"/>
      <c r="C195" s="238"/>
      <c r="D195" s="228" t="s">
        <v>140</v>
      </c>
      <c r="E195" s="239" t="s">
        <v>1</v>
      </c>
      <c r="F195" s="240" t="s">
        <v>272</v>
      </c>
      <c r="G195" s="238"/>
      <c r="H195" s="241">
        <v>72</v>
      </c>
      <c r="I195" s="242"/>
      <c r="J195" s="238"/>
      <c r="K195" s="238"/>
      <c r="L195" s="243"/>
      <c r="M195" s="244"/>
      <c r="N195" s="245"/>
      <c r="O195" s="245"/>
      <c r="P195" s="245"/>
      <c r="Q195" s="245"/>
      <c r="R195" s="245"/>
      <c r="S195" s="245"/>
      <c r="T195" s="246"/>
      <c r="AT195" s="247" t="s">
        <v>140</v>
      </c>
      <c r="AU195" s="247" t="s">
        <v>108</v>
      </c>
      <c r="AV195" s="14" t="s">
        <v>108</v>
      </c>
      <c r="AW195" s="14" t="s">
        <v>33</v>
      </c>
      <c r="AX195" s="14" t="s">
        <v>82</v>
      </c>
      <c r="AY195" s="247" t="s">
        <v>131</v>
      </c>
    </row>
    <row r="196" spans="1:65" s="2" customFormat="1" ht="21.75" customHeight="1">
      <c r="A196" s="34"/>
      <c r="B196" s="35"/>
      <c r="C196" s="212" t="s">
        <v>273</v>
      </c>
      <c r="D196" s="212" t="s">
        <v>134</v>
      </c>
      <c r="E196" s="213" t="s">
        <v>274</v>
      </c>
      <c r="F196" s="214" t="s">
        <v>275</v>
      </c>
      <c r="G196" s="215" t="s">
        <v>222</v>
      </c>
      <c r="H196" s="216">
        <v>0.20699999999999999</v>
      </c>
      <c r="I196" s="217"/>
      <c r="J196" s="218">
        <f>ROUND(I196*H196,2)</f>
        <v>0</v>
      </c>
      <c r="K196" s="219"/>
      <c r="L196" s="39"/>
      <c r="M196" s="220" t="s">
        <v>1</v>
      </c>
      <c r="N196" s="221" t="s">
        <v>43</v>
      </c>
      <c r="O196" s="71"/>
      <c r="P196" s="222">
        <f>O196*H196</f>
        <v>0</v>
      </c>
      <c r="Q196" s="222">
        <v>0</v>
      </c>
      <c r="R196" s="222">
        <f>Q196*H196</f>
        <v>0</v>
      </c>
      <c r="S196" s="222">
        <v>0</v>
      </c>
      <c r="T196" s="223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24" t="s">
        <v>219</v>
      </c>
      <c r="AT196" s="224" t="s">
        <v>134</v>
      </c>
      <c r="AU196" s="224" t="s">
        <v>108</v>
      </c>
      <c r="AY196" s="17" t="s">
        <v>131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7" t="s">
        <v>108</v>
      </c>
      <c r="BK196" s="225">
        <f>ROUND(I196*H196,2)</f>
        <v>0</v>
      </c>
      <c r="BL196" s="17" t="s">
        <v>219</v>
      </c>
      <c r="BM196" s="224" t="s">
        <v>276</v>
      </c>
    </row>
    <row r="197" spans="1:65" s="12" customFormat="1" ht="22.8" customHeight="1">
      <c r="B197" s="196"/>
      <c r="C197" s="197"/>
      <c r="D197" s="198" t="s">
        <v>76</v>
      </c>
      <c r="E197" s="210" t="s">
        <v>277</v>
      </c>
      <c r="F197" s="210" t="s">
        <v>278</v>
      </c>
      <c r="G197" s="197"/>
      <c r="H197" s="197"/>
      <c r="I197" s="200"/>
      <c r="J197" s="211">
        <f>BK197</f>
        <v>0</v>
      </c>
      <c r="K197" s="197"/>
      <c r="L197" s="202"/>
      <c r="M197" s="203"/>
      <c r="N197" s="204"/>
      <c r="O197" s="204"/>
      <c r="P197" s="205">
        <f>SUM(P198:P274)</f>
        <v>0</v>
      </c>
      <c r="Q197" s="204"/>
      <c r="R197" s="205">
        <f>SUM(R198:R274)</f>
        <v>1.3428967999999999</v>
      </c>
      <c r="S197" s="204"/>
      <c r="T197" s="206">
        <f>SUM(T198:T274)</f>
        <v>0.19800000000000001</v>
      </c>
      <c r="AR197" s="207" t="s">
        <v>108</v>
      </c>
      <c r="AT197" s="208" t="s">
        <v>76</v>
      </c>
      <c r="AU197" s="208" t="s">
        <v>82</v>
      </c>
      <c r="AY197" s="207" t="s">
        <v>131</v>
      </c>
      <c r="BK197" s="209">
        <f>SUM(BK198:BK274)</f>
        <v>0</v>
      </c>
    </row>
    <row r="198" spans="1:65" s="2" customFormat="1" ht="21.75" customHeight="1">
      <c r="A198" s="34"/>
      <c r="B198" s="35"/>
      <c r="C198" s="212" t="s">
        <v>279</v>
      </c>
      <c r="D198" s="212" t="s">
        <v>134</v>
      </c>
      <c r="E198" s="213" t="s">
        <v>280</v>
      </c>
      <c r="F198" s="214" t="s">
        <v>281</v>
      </c>
      <c r="G198" s="215" t="s">
        <v>270</v>
      </c>
      <c r="H198" s="216">
        <v>18</v>
      </c>
      <c r="I198" s="217"/>
      <c r="J198" s="218">
        <f>ROUND(I198*H198,2)</f>
        <v>0</v>
      </c>
      <c r="K198" s="219"/>
      <c r="L198" s="39"/>
      <c r="M198" s="220" t="s">
        <v>1</v>
      </c>
      <c r="N198" s="221" t="s">
        <v>43</v>
      </c>
      <c r="O198" s="71"/>
      <c r="P198" s="222">
        <f>O198*H198</f>
        <v>0</v>
      </c>
      <c r="Q198" s="222">
        <v>0</v>
      </c>
      <c r="R198" s="222">
        <f>Q198*H198</f>
        <v>0</v>
      </c>
      <c r="S198" s="222">
        <v>5.0000000000000001E-3</v>
      </c>
      <c r="T198" s="223">
        <f>S198*H198</f>
        <v>0.09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24" t="s">
        <v>219</v>
      </c>
      <c r="AT198" s="224" t="s">
        <v>134</v>
      </c>
      <c r="AU198" s="224" t="s">
        <v>108</v>
      </c>
      <c r="AY198" s="17" t="s">
        <v>131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7" t="s">
        <v>108</v>
      </c>
      <c r="BK198" s="225">
        <f>ROUND(I198*H198,2)</f>
        <v>0</v>
      </c>
      <c r="BL198" s="17" t="s">
        <v>219</v>
      </c>
      <c r="BM198" s="224" t="s">
        <v>282</v>
      </c>
    </row>
    <row r="199" spans="1:65" s="14" customFormat="1" ht="10.199999999999999">
      <c r="B199" s="237"/>
      <c r="C199" s="238"/>
      <c r="D199" s="228" t="s">
        <v>140</v>
      </c>
      <c r="E199" s="239" t="s">
        <v>1</v>
      </c>
      <c r="F199" s="240" t="s">
        <v>283</v>
      </c>
      <c r="G199" s="238"/>
      <c r="H199" s="241">
        <v>18</v>
      </c>
      <c r="I199" s="242"/>
      <c r="J199" s="238"/>
      <c r="K199" s="238"/>
      <c r="L199" s="243"/>
      <c r="M199" s="244"/>
      <c r="N199" s="245"/>
      <c r="O199" s="245"/>
      <c r="P199" s="245"/>
      <c r="Q199" s="245"/>
      <c r="R199" s="245"/>
      <c r="S199" s="245"/>
      <c r="T199" s="246"/>
      <c r="AT199" s="247" t="s">
        <v>140</v>
      </c>
      <c r="AU199" s="247" t="s">
        <v>108</v>
      </c>
      <c r="AV199" s="14" t="s">
        <v>108</v>
      </c>
      <c r="AW199" s="14" t="s">
        <v>33</v>
      </c>
      <c r="AX199" s="14" t="s">
        <v>82</v>
      </c>
      <c r="AY199" s="247" t="s">
        <v>131</v>
      </c>
    </row>
    <row r="200" spans="1:65" s="2" customFormat="1" ht="21.75" customHeight="1">
      <c r="A200" s="34"/>
      <c r="B200" s="35"/>
      <c r="C200" s="212" t="s">
        <v>284</v>
      </c>
      <c r="D200" s="212" t="s">
        <v>134</v>
      </c>
      <c r="E200" s="213" t="s">
        <v>285</v>
      </c>
      <c r="F200" s="214" t="s">
        <v>286</v>
      </c>
      <c r="G200" s="215" t="s">
        <v>270</v>
      </c>
      <c r="H200" s="216">
        <v>18</v>
      </c>
      <c r="I200" s="217"/>
      <c r="J200" s="218">
        <f>ROUND(I200*H200,2)</f>
        <v>0</v>
      </c>
      <c r="K200" s="219"/>
      <c r="L200" s="39"/>
      <c r="M200" s="220" t="s">
        <v>1</v>
      </c>
      <c r="N200" s="221" t="s">
        <v>43</v>
      </c>
      <c r="O200" s="71"/>
      <c r="P200" s="222">
        <f>O200*H200</f>
        <v>0</v>
      </c>
      <c r="Q200" s="222">
        <v>0</v>
      </c>
      <c r="R200" s="222">
        <f>Q200*H200</f>
        <v>0</v>
      </c>
      <c r="S200" s="222">
        <v>6.0000000000000001E-3</v>
      </c>
      <c r="T200" s="223">
        <f>S200*H200</f>
        <v>0.108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24" t="s">
        <v>219</v>
      </c>
      <c r="AT200" s="224" t="s">
        <v>134</v>
      </c>
      <c r="AU200" s="224" t="s">
        <v>108</v>
      </c>
      <c r="AY200" s="17" t="s">
        <v>131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7" t="s">
        <v>108</v>
      </c>
      <c r="BK200" s="225">
        <f>ROUND(I200*H200,2)</f>
        <v>0</v>
      </c>
      <c r="BL200" s="17" t="s">
        <v>219</v>
      </c>
      <c r="BM200" s="224" t="s">
        <v>287</v>
      </c>
    </row>
    <row r="201" spans="1:65" s="14" customFormat="1" ht="10.199999999999999">
      <c r="B201" s="237"/>
      <c r="C201" s="238"/>
      <c r="D201" s="228" t="s">
        <v>140</v>
      </c>
      <c r="E201" s="239" t="s">
        <v>1</v>
      </c>
      <c r="F201" s="240" t="s">
        <v>288</v>
      </c>
      <c r="G201" s="238"/>
      <c r="H201" s="241">
        <v>18</v>
      </c>
      <c r="I201" s="242"/>
      <c r="J201" s="238"/>
      <c r="K201" s="238"/>
      <c r="L201" s="243"/>
      <c r="M201" s="244"/>
      <c r="N201" s="245"/>
      <c r="O201" s="245"/>
      <c r="P201" s="245"/>
      <c r="Q201" s="245"/>
      <c r="R201" s="245"/>
      <c r="S201" s="245"/>
      <c r="T201" s="246"/>
      <c r="AT201" s="247" t="s">
        <v>140</v>
      </c>
      <c r="AU201" s="247" t="s">
        <v>108</v>
      </c>
      <c r="AV201" s="14" t="s">
        <v>108</v>
      </c>
      <c r="AW201" s="14" t="s">
        <v>33</v>
      </c>
      <c r="AX201" s="14" t="s">
        <v>82</v>
      </c>
      <c r="AY201" s="247" t="s">
        <v>131</v>
      </c>
    </row>
    <row r="202" spans="1:65" s="2" customFormat="1" ht="21.75" customHeight="1">
      <c r="A202" s="34"/>
      <c r="B202" s="35"/>
      <c r="C202" s="212" t="s">
        <v>289</v>
      </c>
      <c r="D202" s="212" t="s">
        <v>134</v>
      </c>
      <c r="E202" s="213" t="s">
        <v>290</v>
      </c>
      <c r="F202" s="214" t="s">
        <v>291</v>
      </c>
      <c r="G202" s="215" t="s">
        <v>137</v>
      </c>
      <c r="H202" s="216">
        <v>108.66</v>
      </c>
      <c r="I202" s="217"/>
      <c r="J202" s="218">
        <f>ROUND(I202*H202,2)</f>
        <v>0</v>
      </c>
      <c r="K202" s="219"/>
      <c r="L202" s="39"/>
      <c r="M202" s="220" t="s">
        <v>1</v>
      </c>
      <c r="N202" s="221" t="s">
        <v>43</v>
      </c>
      <c r="O202" s="71"/>
      <c r="P202" s="222">
        <f>O202*H202</f>
        <v>0</v>
      </c>
      <c r="Q202" s="222">
        <v>2.7999999999999998E-4</v>
      </c>
      <c r="R202" s="222">
        <f>Q202*H202</f>
        <v>3.0424799999999995E-2</v>
      </c>
      <c r="S202" s="222">
        <v>0</v>
      </c>
      <c r="T202" s="223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24" t="s">
        <v>219</v>
      </c>
      <c r="AT202" s="224" t="s">
        <v>134</v>
      </c>
      <c r="AU202" s="224" t="s">
        <v>108</v>
      </c>
      <c r="AY202" s="17" t="s">
        <v>131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7" t="s">
        <v>108</v>
      </c>
      <c r="BK202" s="225">
        <f>ROUND(I202*H202,2)</f>
        <v>0</v>
      </c>
      <c r="BL202" s="17" t="s">
        <v>219</v>
      </c>
      <c r="BM202" s="224" t="s">
        <v>292</v>
      </c>
    </row>
    <row r="203" spans="1:65" s="14" customFormat="1" ht="10.199999999999999">
      <c r="B203" s="237"/>
      <c r="C203" s="238"/>
      <c r="D203" s="228" t="s">
        <v>140</v>
      </c>
      <c r="E203" s="239" t="s">
        <v>1</v>
      </c>
      <c r="F203" s="240" t="s">
        <v>206</v>
      </c>
      <c r="G203" s="238"/>
      <c r="H203" s="241">
        <v>9.36</v>
      </c>
      <c r="I203" s="242"/>
      <c r="J203" s="238"/>
      <c r="K203" s="238"/>
      <c r="L203" s="243"/>
      <c r="M203" s="244"/>
      <c r="N203" s="245"/>
      <c r="O203" s="245"/>
      <c r="P203" s="245"/>
      <c r="Q203" s="245"/>
      <c r="R203" s="245"/>
      <c r="S203" s="245"/>
      <c r="T203" s="246"/>
      <c r="AT203" s="247" t="s">
        <v>140</v>
      </c>
      <c r="AU203" s="247" t="s">
        <v>108</v>
      </c>
      <c r="AV203" s="14" t="s">
        <v>108</v>
      </c>
      <c r="AW203" s="14" t="s">
        <v>33</v>
      </c>
      <c r="AX203" s="14" t="s">
        <v>77</v>
      </c>
      <c r="AY203" s="247" t="s">
        <v>131</v>
      </c>
    </row>
    <row r="204" spans="1:65" s="14" customFormat="1" ht="10.199999999999999">
      <c r="B204" s="237"/>
      <c r="C204" s="238"/>
      <c r="D204" s="228" t="s">
        <v>140</v>
      </c>
      <c r="E204" s="239" t="s">
        <v>1</v>
      </c>
      <c r="F204" s="240" t="s">
        <v>207</v>
      </c>
      <c r="G204" s="238"/>
      <c r="H204" s="241">
        <v>10.199999999999999</v>
      </c>
      <c r="I204" s="242"/>
      <c r="J204" s="238"/>
      <c r="K204" s="238"/>
      <c r="L204" s="243"/>
      <c r="M204" s="244"/>
      <c r="N204" s="245"/>
      <c r="O204" s="245"/>
      <c r="P204" s="245"/>
      <c r="Q204" s="245"/>
      <c r="R204" s="245"/>
      <c r="S204" s="245"/>
      <c r="T204" s="246"/>
      <c r="AT204" s="247" t="s">
        <v>140</v>
      </c>
      <c r="AU204" s="247" t="s">
        <v>108</v>
      </c>
      <c r="AV204" s="14" t="s">
        <v>108</v>
      </c>
      <c r="AW204" s="14" t="s">
        <v>33</v>
      </c>
      <c r="AX204" s="14" t="s">
        <v>77</v>
      </c>
      <c r="AY204" s="247" t="s">
        <v>131</v>
      </c>
    </row>
    <row r="205" spans="1:65" s="14" customFormat="1" ht="10.199999999999999">
      <c r="B205" s="237"/>
      <c r="C205" s="238"/>
      <c r="D205" s="228" t="s">
        <v>140</v>
      </c>
      <c r="E205" s="239" t="s">
        <v>1</v>
      </c>
      <c r="F205" s="240" t="s">
        <v>208</v>
      </c>
      <c r="G205" s="238"/>
      <c r="H205" s="241">
        <v>21.6</v>
      </c>
      <c r="I205" s="242"/>
      <c r="J205" s="238"/>
      <c r="K205" s="238"/>
      <c r="L205" s="243"/>
      <c r="M205" s="244"/>
      <c r="N205" s="245"/>
      <c r="O205" s="245"/>
      <c r="P205" s="245"/>
      <c r="Q205" s="245"/>
      <c r="R205" s="245"/>
      <c r="S205" s="245"/>
      <c r="T205" s="246"/>
      <c r="AT205" s="247" t="s">
        <v>140</v>
      </c>
      <c r="AU205" s="247" t="s">
        <v>108</v>
      </c>
      <c r="AV205" s="14" t="s">
        <v>108</v>
      </c>
      <c r="AW205" s="14" t="s">
        <v>33</v>
      </c>
      <c r="AX205" s="14" t="s">
        <v>77</v>
      </c>
      <c r="AY205" s="247" t="s">
        <v>131</v>
      </c>
    </row>
    <row r="206" spans="1:65" s="14" customFormat="1" ht="10.199999999999999">
      <c r="B206" s="237"/>
      <c r="C206" s="238"/>
      <c r="D206" s="228" t="s">
        <v>140</v>
      </c>
      <c r="E206" s="239" t="s">
        <v>1</v>
      </c>
      <c r="F206" s="240" t="s">
        <v>209</v>
      </c>
      <c r="G206" s="238"/>
      <c r="H206" s="241">
        <v>13.6</v>
      </c>
      <c r="I206" s="242"/>
      <c r="J206" s="238"/>
      <c r="K206" s="238"/>
      <c r="L206" s="243"/>
      <c r="M206" s="244"/>
      <c r="N206" s="245"/>
      <c r="O206" s="245"/>
      <c r="P206" s="245"/>
      <c r="Q206" s="245"/>
      <c r="R206" s="245"/>
      <c r="S206" s="245"/>
      <c r="T206" s="246"/>
      <c r="AT206" s="247" t="s">
        <v>140</v>
      </c>
      <c r="AU206" s="247" t="s">
        <v>108</v>
      </c>
      <c r="AV206" s="14" t="s">
        <v>108</v>
      </c>
      <c r="AW206" s="14" t="s">
        <v>33</v>
      </c>
      <c r="AX206" s="14" t="s">
        <v>77</v>
      </c>
      <c r="AY206" s="247" t="s">
        <v>131</v>
      </c>
    </row>
    <row r="207" spans="1:65" s="14" customFormat="1" ht="10.199999999999999">
      <c r="B207" s="237"/>
      <c r="C207" s="238"/>
      <c r="D207" s="228" t="s">
        <v>140</v>
      </c>
      <c r="E207" s="239" t="s">
        <v>1</v>
      </c>
      <c r="F207" s="240" t="s">
        <v>210</v>
      </c>
      <c r="G207" s="238"/>
      <c r="H207" s="241">
        <v>17.68</v>
      </c>
      <c r="I207" s="242"/>
      <c r="J207" s="238"/>
      <c r="K207" s="238"/>
      <c r="L207" s="243"/>
      <c r="M207" s="244"/>
      <c r="N207" s="245"/>
      <c r="O207" s="245"/>
      <c r="P207" s="245"/>
      <c r="Q207" s="245"/>
      <c r="R207" s="245"/>
      <c r="S207" s="245"/>
      <c r="T207" s="246"/>
      <c r="AT207" s="247" t="s">
        <v>140</v>
      </c>
      <c r="AU207" s="247" t="s">
        <v>108</v>
      </c>
      <c r="AV207" s="14" t="s">
        <v>108</v>
      </c>
      <c r="AW207" s="14" t="s">
        <v>33</v>
      </c>
      <c r="AX207" s="14" t="s">
        <v>77</v>
      </c>
      <c r="AY207" s="247" t="s">
        <v>131</v>
      </c>
    </row>
    <row r="208" spans="1:65" s="14" customFormat="1" ht="10.199999999999999">
      <c r="B208" s="237"/>
      <c r="C208" s="238"/>
      <c r="D208" s="228" t="s">
        <v>140</v>
      </c>
      <c r="E208" s="239" t="s">
        <v>1</v>
      </c>
      <c r="F208" s="240" t="s">
        <v>293</v>
      </c>
      <c r="G208" s="238"/>
      <c r="H208" s="241">
        <v>10.8</v>
      </c>
      <c r="I208" s="242"/>
      <c r="J208" s="238"/>
      <c r="K208" s="238"/>
      <c r="L208" s="243"/>
      <c r="M208" s="244"/>
      <c r="N208" s="245"/>
      <c r="O208" s="245"/>
      <c r="P208" s="245"/>
      <c r="Q208" s="245"/>
      <c r="R208" s="245"/>
      <c r="S208" s="245"/>
      <c r="T208" s="246"/>
      <c r="AT208" s="247" t="s">
        <v>140</v>
      </c>
      <c r="AU208" s="247" t="s">
        <v>108</v>
      </c>
      <c r="AV208" s="14" t="s">
        <v>108</v>
      </c>
      <c r="AW208" s="14" t="s">
        <v>33</v>
      </c>
      <c r="AX208" s="14" t="s">
        <v>77</v>
      </c>
      <c r="AY208" s="247" t="s">
        <v>131</v>
      </c>
    </row>
    <row r="209" spans="1:65" s="14" customFormat="1" ht="10.199999999999999">
      <c r="B209" s="237"/>
      <c r="C209" s="238"/>
      <c r="D209" s="228" t="s">
        <v>140</v>
      </c>
      <c r="E209" s="239" t="s">
        <v>1</v>
      </c>
      <c r="F209" s="240" t="s">
        <v>294</v>
      </c>
      <c r="G209" s="238"/>
      <c r="H209" s="241">
        <v>4.68</v>
      </c>
      <c r="I209" s="242"/>
      <c r="J209" s="238"/>
      <c r="K209" s="238"/>
      <c r="L209" s="243"/>
      <c r="M209" s="244"/>
      <c r="N209" s="245"/>
      <c r="O209" s="245"/>
      <c r="P209" s="245"/>
      <c r="Q209" s="245"/>
      <c r="R209" s="245"/>
      <c r="S209" s="245"/>
      <c r="T209" s="246"/>
      <c r="AT209" s="247" t="s">
        <v>140</v>
      </c>
      <c r="AU209" s="247" t="s">
        <v>108</v>
      </c>
      <c r="AV209" s="14" t="s">
        <v>108</v>
      </c>
      <c r="AW209" s="14" t="s">
        <v>33</v>
      </c>
      <c r="AX209" s="14" t="s">
        <v>77</v>
      </c>
      <c r="AY209" s="247" t="s">
        <v>131</v>
      </c>
    </row>
    <row r="210" spans="1:65" s="14" customFormat="1" ht="10.199999999999999">
      <c r="B210" s="237"/>
      <c r="C210" s="238"/>
      <c r="D210" s="228" t="s">
        <v>140</v>
      </c>
      <c r="E210" s="239" t="s">
        <v>1</v>
      </c>
      <c r="F210" s="240" t="s">
        <v>213</v>
      </c>
      <c r="G210" s="238"/>
      <c r="H210" s="241">
        <v>8.84</v>
      </c>
      <c r="I210" s="242"/>
      <c r="J210" s="238"/>
      <c r="K210" s="238"/>
      <c r="L210" s="243"/>
      <c r="M210" s="244"/>
      <c r="N210" s="245"/>
      <c r="O210" s="245"/>
      <c r="P210" s="245"/>
      <c r="Q210" s="245"/>
      <c r="R210" s="245"/>
      <c r="S210" s="245"/>
      <c r="T210" s="246"/>
      <c r="AT210" s="247" t="s">
        <v>140</v>
      </c>
      <c r="AU210" s="247" t="s">
        <v>108</v>
      </c>
      <c r="AV210" s="14" t="s">
        <v>108</v>
      </c>
      <c r="AW210" s="14" t="s">
        <v>33</v>
      </c>
      <c r="AX210" s="14" t="s">
        <v>77</v>
      </c>
      <c r="AY210" s="247" t="s">
        <v>131</v>
      </c>
    </row>
    <row r="211" spans="1:65" s="14" customFormat="1" ht="10.199999999999999">
      <c r="B211" s="237"/>
      <c r="C211" s="238"/>
      <c r="D211" s="228" t="s">
        <v>140</v>
      </c>
      <c r="E211" s="239" t="s">
        <v>1</v>
      </c>
      <c r="F211" s="240" t="s">
        <v>295</v>
      </c>
      <c r="G211" s="238"/>
      <c r="H211" s="241">
        <v>6.8</v>
      </c>
      <c r="I211" s="242"/>
      <c r="J211" s="238"/>
      <c r="K211" s="238"/>
      <c r="L211" s="243"/>
      <c r="M211" s="244"/>
      <c r="N211" s="245"/>
      <c r="O211" s="245"/>
      <c r="P211" s="245"/>
      <c r="Q211" s="245"/>
      <c r="R211" s="245"/>
      <c r="S211" s="245"/>
      <c r="T211" s="246"/>
      <c r="AT211" s="247" t="s">
        <v>140</v>
      </c>
      <c r="AU211" s="247" t="s">
        <v>108</v>
      </c>
      <c r="AV211" s="14" t="s">
        <v>108</v>
      </c>
      <c r="AW211" s="14" t="s">
        <v>33</v>
      </c>
      <c r="AX211" s="14" t="s">
        <v>77</v>
      </c>
      <c r="AY211" s="247" t="s">
        <v>131</v>
      </c>
    </row>
    <row r="212" spans="1:65" s="14" customFormat="1" ht="10.199999999999999">
      <c r="B212" s="237"/>
      <c r="C212" s="238"/>
      <c r="D212" s="228" t="s">
        <v>140</v>
      </c>
      <c r="E212" s="239" t="s">
        <v>1</v>
      </c>
      <c r="F212" s="240" t="s">
        <v>296</v>
      </c>
      <c r="G212" s="238"/>
      <c r="H212" s="241">
        <v>5.0999999999999996</v>
      </c>
      <c r="I212" s="242"/>
      <c r="J212" s="238"/>
      <c r="K212" s="238"/>
      <c r="L212" s="243"/>
      <c r="M212" s="244"/>
      <c r="N212" s="245"/>
      <c r="O212" s="245"/>
      <c r="P212" s="245"/>
      <c r="Q212" s="245"/>
      <c r="R212" s="245"/>
      <c r="S212" s="245"/>
      <c r="T212" s="246"/>
      <c r="AT212" s="247" t="s">
        <v>140</v>
      </c>
      <c r="AU212" s="247" t="s">
        <v>108</v>
      </c>
      <c r="AV212" s="14" t="s">
        <v>108</v>
      </c>
      <c r="AW212" s="14" t="s">
        <v>33</v>
      </c>
      <c r="AX212" s="14" t="s">
        <v>77</v>
      </c>
      <c r="AY212" s="247" t="s">
        <v>131</v>
      </c>
    </row>
    <row r="213" spans="1:65" s="15" customFormat="1" ht="10.199999999999999">
      <c r="B213" s="259"/>
      <c r="C213" s="260"/>
      <c r="D213" s="228" t="s">
        <v>140</v>
      </c>
      <c r="E213" s="261" t="s">
        <v>1</v>
      </c>
      <c r="F213" s="262" t="s">
        <v>216</v>
      </c>
      <c r="G213" s="260"/>
      <c r="H213" s="263">
        <v>108.65999999999998</v>
      </c>
      <c r="I213" s="264"/>
      <c r="J213" s="260"/>
      <c r="K213" s="260"/>
      <c r="L213" s="265"/>
      <c r="M213" s="266"/>
      <c r="N213" s="267"/>
      <c r="O213" s="267"/>
      <c r="P213" s="267"/>
      <c r="Q213" s="267"/>
      <c r="R213" s="267"/>
      <c r="S213" s="267"/>
      <c r="T213" s="268"/>
      <c r="AT213" s="269" t="s">
        <v>140</v>
      </c>
      <c r="AU213" s="269" t="s">
        <v>108</v>
      </c>
      <c r="AV213" s="15" t="s">
        <v>138</v>
      </c>
      <c r="AW213" s="15" t="s">
        <v>33</v>
      </c>
      <c r="AX213" s="15" t="s">
        <v>82</v>
      </c>
      <c r="AY213" s="269" t="s">
        <v>131</v>
      </c>
    </row>
    <row r="214" spans="1:65" s="2" customFormat="1" ht="16.5" customHeight="1">
      <c r="A214" s="34"/>
      <c r="B214" s="35"/>
      <c r="C214" s="248" t="s">
        <v>297</v>
      </c>
      <c r="D214" s="248" t="s">
        <v>181</v>
      </c>
      <c r="E214" s="249" t="s">
        <v>298</v>
      </c>
      <c r="F214" s="250" t="s">
        <v>299</v>
      </c>
      <c r="G214" s="251" t="s">
        <v>270</v>
      </c>
      <c r="H214" s="252">
        <v>4</v>
      </c>
      <c r="I214" s="253"/>
      <c r="J214" s="254">
        <f>ROUND(I214*H214,2)</f>
        <v>0</v>
      </c>
      <c r="K214" s="255"/>
      <c r="L214" s="256"/>
      <c r="M214" s="257" t="s">
        <v>1</v>
      </c>
      <c r="N214" s="258" t="s">
        <v>43</v>
      </c>
      <c r="O214" s="71"/>
      <c r="P214" s="222">
        <f>O214*H214</f>
        <v>0</v>
      </c>
      <c r="Q214" s="222">
        <v>2.5999999999999999E-2</v>
      </c>
      <c r="R214" s="222">
        <f>Q214*H214</f>
        <v>0.104</v>
      </c>
      <c r="S214" s="222">
        <v>0</v>
      </c>
      <c r="T214" s="223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24" t="s">
        <v>300</v>
      </c>
      <c r="AT214" s="224" t="s">
        <v>181</v>
      </c>
      <c r="AU214" s="224" t="s">
        <v>108</v>
      </c>
      <c r="AY214" s="17" t="s">
        <v>131</v>
      </c>
      <c r="BE214" s="225">
        <f>IF(N214="základní",J214,0)</f>
        <v>0</v>
      </c>
      <c r="BF214" s="225">
        <f>IF(N214="snížená",J214,0)</f>
        <v>0</v>
      </c>
      <c r="BG214" s="225">
        <f>IF(N214="zákl. přenesená",J214,0)</f>
        <v>0</v>
      </c>
      <c r="BH214" s="225">
        <f>IF(N214="sníž. přenesená",J214,0)</f>
        <v>0</v>
      </c>
      <c r="BI214" s="225">
        <f>IF(N214="nulová",J214,0)</f>
        <v>0</v>
      </c>
      <c r="BJ214" s="17" t="s">
        <v>108</v>
      </c>
      <c r="BK214" s="225">
        <f>ROUND(I214*H214,2)</f>
        <v>0</v>
      </c>
      <c r="BL214" s="17" t="s">
        <v>219</v>
      </c>
      <c r="BM214" s="224" t="s">
        <v>301</v>
      </c>
    </row>
    <row r="215" spans="1:65" s="14" customFormat="1" ht="10.199999999999999">
      <c r="B215" s="237"/>
      <c r="C215" s="238"/>
      <c r="D215" s="228" t="s">
        <v>140</v>
      </c>
      <c r="E215" s="239" t="s">
        <v>1</v>
      </c>
      <c r="F215" s="240" t="s">
        <v>302</v>
      </c>
      <c r="G215" s="238"/>
      <c r="H215" s="241">
        <v>4</v>
      </c>
      <c r="I215" s="242"/>
      <c r="J215" s="238"/>
      <c r="K215" s="238"/>
      <c r="L215" s="243"/>
      <c r="M215" s="244"/>
      <c r="N215" s="245"/>
      <c r="O215" s="245"/>
      <c r="P215" s="245"/>
      <c r="Q215" s="245"/>
      <c r="R215" s="245"/>
      <c r="S215" s="245"/>
      <c r="T215" s="246"/>
      <c r="AT215" s="247" t="s">
        <v>140</v>
      </c>
      <c r="AU215" s="247" t="s">
        <v>108</v>
      </c>
      <c r="AV215" s="14" t="s">
        <v>108</v>
      </c>
      <c r="AW215" s="14" t="s">
        <v>33</v>
      </c>
      <c r="AX215" s="14" t="s">
        <v>82</v>
      </c>
      <c r="AY215" s="247" t="s">
        <v>131</v>
      </c>
    </row>
    <row r="216" spans="1:65" s="2" customFormat="1" ht="16.5" customHeight="1">
      <c r="A216" s="34"/>
      <c r="B216" s="35"/>
      <c r="C216" s="248" t="s">
        <v>300</v>
      </c>
      <c r="D216" s="248" t="s">
        <v>181</v>
      </c>
      <c r="E216" s="249" t="s">
        <v>303</v>
      </c>
      <c r="F216" s="250" t="s">
        <v>304</v>
      </c>
      <c r="G216" s="251" t="s">
        <v>270</v>
      </c>
      <c r="H216" s="252">
        <v>4</v>
      </c>
      <c r="I216" s="253"/>
      <c r="J216" s="254">
        <f>ROUND(I216*H216,2)</f>
        <v>0</v>
      </c>
      <c r="K216" s="255"/>
      <c r="L216" s="256"/>
      <c r="M216" s="257" t="s">
        <v>1</v>
      </c>
      <c r="N216" s="258" t="s">
        <v>43</v>
      </c>
      <c r="O216" s="71"/>
      <c r="P216" s="222">
        <f>O216*H216</f>
        <v>0</v>
      </c>
      <c r="Q216" s="222">
        <v>2.5999999999999999E-2</v>
      </c>
      <c r="R216" s="222">
        <f>Q216*H216</f>
        <v>0.104</v>
      </c>
      <c r="S216" s="222">
        <v>0</v>
      </c>
      <c r="T216" s="223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24" t="s">
        <v>300</v>
      </c>
      <c r="AT216" s="224" t="s">
        <v>181</v>
      </c>
      <c r="AU216" s="224" t="s">
        <v>108</v>
      </c>
      <c r="AY216" s="17" t="s">
        <v>131</v>
      </c>
      <c r="BE216" s="225">
        <f>IF(N216="základní",J216,0)</f>
        <v>0</v>
      </c>
      <c r="BF216" s="225">
        <f>IF(N216="snížená",J216,0)</f>
        <v>0</v>
      </c>
      <c r="BG216" s="225">
        <f>IF(N216="zákl. přenesená",J216,0)</f>
        <v>0</v>
      </c>
      <c r="BH216" s="225">
        <f>IF(N216="sníž. přenesená",J216,0)</f>
        <v>0</v>
      </c>
      <c r="BI216" s="225">
        <f>IF(N216="nulová",J216,0)</f>
        <v>0</v>
      </c>
      <c r="BJ216" s="17" t="s">
        <v>108</v>
      </c>
      <c r="BK216" s="225">
        <f>ROUND(I216*H216,2)</f>
        <v>0</v>
      </c>
      <c r="BL216" s="17" t="s">
        <v>219</v>
      </c>
      <c r="BM216" s="224" t="s">
        <v>305</v>
      </c>
    </row>
    <row r="217" spans="1:65" s="14" customFormat="1" ht="10.199999999999999">
      <c r="B217" s="237"/>
      <c r="C217" s="238"/>
      <c r="D217" s="228" t="s">
        <v>140</v>
      </c>
      <c r="E217" s="239" t="s">
        <v>1</v>
      </c>
      <c r="F217" s="240" t="s">
        <v>306</v>
      </c>
      <c r="G217" s="238"/>
      <c r="H217" s="241">
        <v>4</v>
      </c>
      <c r="I217" s="242"/>
      <c r="J217" s="238"/>
      <c r="K217" s="238"/>
      <c r="L217" s="243"/>
      <c r="M217" s="244"/>
      <c r="N217" s="245"/>
      <c r="O217" s="245"/>
      <c r="P217" s="245"/>
      <c r="Q217" s="245"/>
      <c r="R217" s="245"/>
      <c r="S217" s="245"/>
      <c r="T217" s="246"/>
      <c r="AT217" s="247" t="s">
        <v>140</v>
      </c>
      <c r="AU217" s="247" t="s">
        <v>108</v>
      </c>
      <c r="AV217" s="14" t="s">
        <v>108</v>
      </c>
      <c r="AW217" s="14" t="s">
        <v>33</v>
      </c>
      <c r="AX217" s="14" t="s">
        <v>82</v>
      </c>
      <c r="AY217" s="247" t="s">
        <v>131</v>
      </c>
    </row>
    <row r="218" spans="1:65" s="2" customFormat="1" ht="16.5" customHeight="1">
      <c r="A218" s="34"/>
      <c r="B218" s="35"/>
      <c r="C218" s="248" t="s">
        <v>307</v>
      </c>
      <c r="D218" s="248" t="s">
        <v>181</v>
      </c>
      <c r="E218" s="249" t="s">
        <v>308</v>
      </c>
      <c r="F218" s="250" t="s">
        <v>309</v>
      </c>
      <c r="G218" s="251" t="s">
        <v>270</v>
      </c>
      <c r="H218" s="252">
        <v>8</v>
      </c>
      <c r="I218" s="253"/>
      <c r="J218" s="254">
        <f>ROUND(I218*H218,2)</f>
        <v>0</v>
      </c>
      <c r="K218" s="255"/>
      <c r="L218" s="256"/>
      <c r="M218" s="257" t="s">
        <v>1</v>
      </c>
      <c r="N218" s="258" t="s">
        <v>43</v>
      </c>
      <c r="O218" s="71"/>
      <c r="P218" s="222">
        <f>O218*H218</f>
        <v>0</v>
      </c>
      <c r="Q218" s="222">
        <v>2.5999999999999999E-2</v>
      </c>
      <c r="R218" s="222">
        <f>Q218*H218</f>
        <v>0.20799999999999999</v>
      </c>
      <c r="S218" s="222">
        <v>0</v>
      </c>
      <c r="T218" s="223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24" t="s">
        <v>300</v>
      </c>
      <c r="AT218" s="224" t="s">
        <v>181</v>
      </c>
      <c r="AU218" s="224" t="s">
        <v>108</v>
      </c>
      <c r="AY218" s="17" t="s">
        <v>131</v>
      </c>
      <c r="BE218" s="225">
        <f>IF(N218="základní",J218,0)</f>
        <v>0</v>
      </c>
      <c r="BF218" s="225">
        <f>IF(N218="snížená",J218,0)</f>
        <v>0</v>
      </c>
      <c r="BG218" s="225">
        <f>IF(N218="zákl. přenesená",J218,0)</f>
        <v>0</v>
      </c>
      <c r="BH218" s="225">
        <f>IF(N218="sníž. přenesená",J218,0)</f>
        <v>0</v>
      </c>
      <c r="BI218" s="225">
        <f>IF(N218="nulová",J218,0)</f>
        <v>0</v>
      </c>
      <c r="BJ218" s="17" t="s">
        <v>108</v>
      </c>
      <c r="BK218" s="225">
        <f>ROUND(I218*H218,2)</f>
        <v>0</v>
      </c>
      <c r="BL218" s="17" t="s">
        <v>219</v>
      </c>
      <c r="BM218" s="224" t="s">
        <v>310</v>
      </c>
    </row>
    <row r="219" spans="1:65" s="14" customFormat="1" ht="10.199999999999999">
      <c r="B219" s="237"/>
      <c r="C219" s="238"/>
      <c r="D219" s="228" t="s">
        <v>140</v>
      </c>
      <c r="E219" s="239" t="s">
        <v>1</v>
      </c>
      <c r="F219" s="240" t="s">
        <v>311</v>
      </c>
      <c r="G219" s="238"/>
      <c r="H219" s="241">
        <v>8</v>
      </c>
      <c r="I219" s="242"/>
      <c r="J219" s="238"/>
      <c r="K219" s="238"/>
      <c r="L219" s="243"/>
      <c r="M219" s="244"/>
      <c r="N219" s="245"/>
      <c r="O219" s="245"/>
      <c r="P219" s="245"/>
      <c r="Q219" s="245"/>
      <c r="R219" s="245"/>
      <c r="S219" s="245"/>
      <c r="T219" s="246"/>
      <c r="AT219" s="247" t="s">
        <v>140</v>
      </c>
      <c r="AU219" s="247" t="s">
        <v>108</v>
      </c>
      <c r="AV219" s="14" t="s">
        <v>108</v>
      </c>
      <c r="AW219" s="14" t="s">
        <v>33</v>
      </c>
      <c r="AX219" s="14" t="s">
        <v>82</v>
      </c>
      <c r="AY219" s="247" t="s">
        <v>131</v>
      </c>
    </row>
    <row r="220" spans="1:65" s="2" customFormat="1" ht="16.5" customHeight="1">
      <c r="A220" s="34"/>
      <c r="B220" s="35"/>
      <c r="C220" s="248" t="s">
        <v>312</v>
      </c>
      <c r="D220" s="248" t="s">
        <v>181</v>
      </c>
      <c r="E220" s="249" t="s">
        <v>313</v>
      </c>
      <c r="F220" s="250" t="s">
        <v>314</v>
      </c>
      <c r="G220" s="251" t="s">
        <v>270</v>
      </c>
      <c r="H220" s="252">
        <v>4</v>
      </c>
      <c r="I220" s="253"/>
      <c r="J220" s="254">
        <f>ROUND(I220*H220,2)</f>
        <v>0</v>
      </c>
      <c r="K220" s="255"/>
      <c r="L220" s="256"/>
      <c r="M220" s="257" t="s">
        <v>1</v>
      </c>
      <c r="N220" s="258" t="s">
        <v>43</v>
      </c>
      <c r="O220" s="71"/>
      <c r="P220" s="222">
        <f>O220*H220</f>
        <v>0</v>
      </c>
      <c r="Q220" s="222">
        <v>2.5999999999999999E-2</v>
      </c>
      <c r="R220" s="222">
        <f>Q220*H220</f>
        <v>0.104</v>
      </c>
      <c r="S220" s="222">
        <v>0</v>
      </c>
      <c r="T220" s="223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24" t="s">
        <v>300</v>
      </c>
      <c r="AT220" s="224" t="s">
        <v>181</v>
      </c>
      <c r="AU220" s="224" t="s">
        <v>108</v>
      </c>
      <c r="AY220" s="17" t="s">
        <v>131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17" t="s">
        <v>108</v>
      </c>
      <c r="BK220" s="225">
        <f>ROUND(I220*H220,2)</f>
        <v>0</v>
      </c>
      <c r="BL220" s="17" t="s">
        <v>219</v>
      </c>
      <c r="BM220" s="224" t="s">
        <v>315</v>
      </c>
    </row>
    <row r="221" spans="1:65" s="14" customFormat="1" ht="10.199999999999999">
      <c r="B221" s="237"/>
      <c r="C221" s="238"/>
      <c r="D221" s="228" t="s">
        <v>140</v>
      </c>
      <c r="E221" s="239" t="s">
        <v>1</v>
      </c>
      <c r="F221" s="240" t="s">
        <v>316</v>
      </c>
      <c r="G221" s="238"/>
      <c r="H221" s="241">
        <v>4</v>
      </c>
      <c r="I221" s="242"/>
      <c r="J221" s="238"/>
      <c r="K221" s="238"/>
      <c r="L221" s="243"/>
      <c r="M221" s="244"/>
      <c r="N221" s="245"/>
      <c r="O221" s="245"/>
      <c r="P221" s="245"/>
      <c r="Q221" s="245"/>
      <c r="R221" s="245"/>
      <c r="S221" s="245"/>
      <c r="T221" s="246"/>
      <c r="AT221" s="247" t="s">
        <v>140</v>
      </c>
      <c r="AU221" s="247" t="s">
        <v>108</v>
      </c>
      <c r="AV221" s="14" t="s">
        <v>108</v>
      </c>
      <c r="AW221" s="14" t="s">
        <v>33</v>
      </c>
      <c r="AX221" s="14" t="s">
        <v>82</v>
      </c>
      <c r="AY221" s="247" t="s">
        <v>131</v>
      </c>
    </row>
    <row r="222" spans="1:65" s="2" customFormat="1" ht="16.5" customHeight="1">
      <c r="A222" s="34"/>
      <c r="B222" s="35"/>
      <c r="C222" s="248" t="s">
        <v>317</v>
      </c>
      <c r="D222" s="248" t="s">
        <v>181</v>
      </c>
      <c r="E222" s="249" t="s">
        <v>318</v>
      </c>
      <c r="F222" s="250" t="s">
        <v>319</v>
      </c>
      <c r="G222" s="251" t="s">
        <v>270</v>
      </c>
      <c r="H222" s="252">
        <v>4</v>
      </c>
      <c r="I222" s="253"/>
      <c r="J222" s="254">
        <f>ROUND(I222*H222,2)</f>
        <v>0</v>
      </c>
      <c r="K222" s="255"/>
      <c r="L222" s="256"/>
      <c r="M222" s="257" t="s">
        <v>1</v>
      </c>
      <c r="N222" s="258" t="s">
        <v>43</v>
      </c>
      <c r="O222" s="71"/>
      <c r="P222" s="222">
        <f>O222*H222</f>
        <v>0</v>
      </c>
      <c r="Q222" s="222">
        <v>2.5999999999999999E-2</v>
      </c>
      <c r="R222" s="222">
        <f>Q222*H222</f>
        <v>0.104</v>
      </c>
      <c r="S222" s="222">
        <v>0</v>
      </c>
      <c r="T222" s="223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24" t="s">
        <v>300</v>
      </c>
      <c r="AT222" s="224" t="s">
        <v>181</v>
      </c>
      <c r="AU222" s="224" t="s">
        <v>108</v>
      </c>
      <c r="AY222" s="17" t="s">
        <v>131</v>
      </c>
      <c r="BE222" s="225">
        <f>IF(N222="základní",J222,0)</f>
        <v>0</v>
      </c>
      <c r="BF222" s="225">
        <f>IF(N222="snížená",J222,0)</f>
        <v>0</v>
      </c>
      <c r="BG222" s="225">
        <f>IF(N222="zákl. přenesená",J222,0)</f>
        <v>0</v>
      </c>
      <c r="BH222" s="225">
        <f>IF(N222="sníž. přenesená",J222,0)</f>
        <v>0</v>
      </c>
      <c r="BI222" s="225">
        <f>IF(N222="nulová",J222,0)</f>
        <v>0</v>
      </c>
      <c r="BJ222" s="17" t="s">
        <v>108</v>
      </c>
      <c r="BK222" s="225">
        <f>ROUND(I222*H222,2)</f>
        <v>0</v>
      </c>
      <c r="BL222" s="17" t="s">
        <v>219</v>
      </c>
      <c r="BM222" s="224" t="s">
        <v>320</v>
      </c>
    </row>
    <row r="223" spans="1:65" s="14" customFormat="1" ht="10.199999999999999">
      <c r="B223" s="237"/>
      <c r="C223" s="238"/>
      <c r="D223" s="228" t="s">
        <v>140</v>
      </c>
      <c r="E223" s="239" t="s">
        <v>1</v>
      </c>
      <c r="F223" s="240" t="s">
        <v>321</v>
      </c>
      <c r="G223" s="238"/>
      <c r="H223" s="241">
        <v>4</v>
      </c>
      <c r="I223" s="242"/>
      <c r="J223" s="238"/>
      <c r="K223" s="238"/>
      <c r="L223" s="243"/>
      <c r="M223" s="244"/>
      <c r="N223" s="245"/>
      <c r="O223" s="245"/>
      <c r="P223" s="245"/>
      <c r="Q223" s="245"/>
      <c r="R223" s="245"/>
      <c r="S223" s="245"/>
      <c r="T223" s="246"/>
      <c r="AT223" s="247" t="s">
        <v>140</v>
      </c>
      <c r="AU223" s="247" t="s">
        <v>108</v>
      </c>
      <c r="AV223" s="14" t="s">
        <v>108</v>
      </c>
      <c r="AW223" s="14" t="s">
        <v>33</v>
      </c>
      <c r="AX223" s="14" t="s">
        <v>82</v>
      </c>
      <c r="AY223" s="247" t="s">
        <v>131</v>
      </c>
    </row>
    <row r="224" spans="1:65" s="2" customFormat="1" ht="16.5" customHeight="1">
      <c r="A224" s="34"/>
      <c r="B224" s="35"/>
      <c r="C224" s="248" t="s">
        <v>322</v>
      </c>
      <c r="D224" s="248" t="s">
        <v>181</v>
      </c>
      <c r="E224" s="249" t="s">
        <v>323</v>
      </c>
      <c r="F224" s="250" t="s">
        <v>324</v>
      </c>
      <c r="G224" s="251" t="s">
        <v>270</v>
      </c>
      <c r="H224" s="252">
        <v>4</v>
      </c>
      <c r="I224" s="253"/>
      <c r="J224" s="254">
        <f>ROUND(I224*H224,2)</f>
        <v>0</v>
      </c>
      <c r="K224" s="255"/>
      <c r="L224" s="256"/>
      <c r="M224" s="257" t="s">
        <v>1</v>
      </c>
      <c r="N224" s="258" t="s">
        <v>43</v>
      </c>
      <c r="O224" s="71"/>
      <c r="P224" s="222">
        <f>O224*H224</f>
        <v>0</v>
      </c>
      <c r="Q224" s="222">
        <v>2.5999999999999999E-2</v>
      </c>
      <c r="R224" s="222">
        <f>Q224*H224</f>
        <v>0.104</v>
      </c>
      <c r="S224" s="222">
        <v>0</v>
      </c>
      <c r="T224" s="223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24" t="s">
        <v>300</v>
      </c>
      <c r="AT224" s="224" t="s">
        <v>181</v>
      </c>
      <c r="AU224" s="224" t="s">
        <v>108</v>
      </c>
      <c r="AY224" s="17" t="s">
        <v>131</v>
      </c>
      <c r="BE224" s="225">
        <f>IF(N224="základní",J224,0)</f>
        <v>0</v>
      </c>
      <c r="BF224" s="225">
        <f>IF(N224="snížená",J224,0)</f>
        <v>0</v>
      </c>
      <c r="BG224" s="225">
        <f>IF(N224="zákl. přenesená",J224,0)</f>
        <v>0</v>
      </c>
      <c r="BH224" s="225">
        <f>IF(N224="sníž. přenesená",J224,0)</f>
        <v>0</v>
      </c>
      <c r="BI224" s="225">
        <f>IF(N224="nulová",J224,0)</f>
        <v>0</v>
      </c>
      <c r="BJ224" s="17" t="s">
        <v>108</v>
      </c>
      <c r="BK224" s="225">
        <f>ROUND(I224*H224,2)</f>
        <v>0</v>
      </c>
      <c r="BL224" s="17" t="s">
        <v>219</v>
      </c>
      <c r="BM224" s="224" t="s">
        <v>325</v>
      </c>
    </row>
    <row r="225" spans="1:65" s="14" customFormat="1" ht="10.199999999999999">
      <c r="B225" s="237"/>
      <c r="C225" s="238"/>
      <c r="D225" s="228" t="s">
        <v>140</v>
      </c>
      <c r="E225" s="239" t="s">
        <v>1</v>
      </c>
      <c r="F225" s="240" t="s">
        <v>326</v>
      </c>
      <c r="G225" s="238"/>
      <c r="H225" s="241">
        <v>4</v>
      </c>
      <c r="I225" s="242"/>
      <c r="J225" s="238"/>
      <c r="K225" s="238"/>
      <c r="L225" s="243"/>
      <c r="M225" s="244"/>
      <c r="N225" s="245"/>
      <c r="O225" s="245"/>
      <c r="P225" s="245"/>
      <c r="Q225" s="245"/>
      <c r="R225" s="245"/>
      <c r="S225" s="245"/>
      <c r="T225" s="246"/>
      <c r="AT225" s="247" t="s">
        <v>140</v>
      </c>
      <c r="AU225" s="247" t="s">
        <v>108</v>
      </c>
      <c r="AV225" s="14" t="s">
        <v>108</v>
      </c>
      <c r="AW225" s="14" t="s">
        <v>33</v>
      </c>
      <c r="AX225" s="14" t="s">
        <v>82</v>
      </c>
      <c r="AY225" s="247" t="s">
        <v>131</v>
      </c>
    </row>
    <row r="226" spans="1:65" s="2" customFormat="1" ht="16.5" customHeight="1">
      <c r="A226" s="34"/>
      <c r="B226" s="35"/>
      <c r="C226" s="248" t="s">
        <v>327</v>
      </c>
      <c r="D226" s="248" t="s">
        <v>181</v>
      </c>
      <c r="E226" s="249" t="s">
        <v>328</v>
      </c>
      <c r="F226" s="250" t="s">
        <v>329</v>
      </c>
      <c r="G226" s="251" t="s">
        <v>270</v>
      </c>
      <c r="H226" s="252">
        <v>2</v>
      </c>
      <c r="I226" s="253"/>
      <c r="J226" s="254">
        <f>ROUND(I226*H226,2)</f>
        <v>0</v>
      </c>
      <c r="K226" s="255"/>
      <c r="L226" s="256"/>
      <c r="M226" s="257" t="s">
        <v>1</v>
      </c>
      <c r="N226" s="258" t="s">
        <v>43</v>
      </c>
      <c r="O226" s="71"/>
      <c r="P226" s="222">
        <f>O226*H226</f>
        <v>0</v>
      </c>
      <c r="Q226" s="222">
        <v>2.5999999999999999E-2</v>
      </c>
      <c r="R226" s="222">
        <f>Q226*H226</f>
        <v>5.1999999999999998E-2</v>
      </c>
      <c r="S226" s="222">
        <v>0</v>
      </c>
      <c r="T226" s="223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24" t="s">
        <v>300</v>
      </c>
      <c r="AT226" s="224" t="s">
        <v>181</v>
      </c>
      <c r="AU226" s="224" t="s">
        <v>108</v>
      </c>
      <c r="AY226" s="17" t="s">
        <v>131</v>
      </c>
      <c r="BE226" s="225">
        <f>IF(N226="základní",J226,0)</f>
        <v>0</v>
      </c>
      <c r="BF226" s="225">
        <f>IF(N226="snížená",J226,0)</f>
        <v>0</v>
      </c>
      <c r="BG226" s="225">
        <f>IF(N226="zákl. přenesená",J226,0)</f>
        <v>0</v>
      </c>
      <c r="BH226" s="225">
        <f>IF(N226="sníž. přenesená",J226,0)</f>
        <v>0</v>
      </c>
      <c r="BI226" s="225">
        <f>IF(N226="nulová",J226,0)</f>
        <v>0</v>
      </c>
      <c r="BJ226" s="17" t="s">
        <v>108</v>
      </c>
      <c r="BK226" s="225">
        <f>ROUND(I226*H226,2)</f>
        <v>0</v>
      </c>
      <c r="BL226" s="17" t="s">
        <v>219</v>
      </c>
      <c r="BM226" s="224" t="s">
        <v>330</v>
      </c>
    </row>
    <row r="227" spans="1:65" s="14" customFormat="1" ht="10.199999999999999">
      <c r="B227" s="237"/>
      <c r="C227" s="238"/>
      <c r="D227" s="228" t="s">
        <v>140</v>
      </c>
      <c r="E227" s="239" t="s">
        <v>1</v>
      </c>
      <c r="F227" s="240" t="s">
        <v>331</v>
      </c>
      <c r="G227" s="238"/>
      <c r="H227" s="241">
        <v>2</v>
      </c>
      <c r="I227" s="242"/>
      <c r="J227" s="238"/>
      <c r="K227" s="238"/>
      <c r="L227" s="243"/>
      <c r="M227" s="244"/>
      <c r="N227" s="245"/>
      <c r="O227" s="245"/>
      <c r="P227" s="245"/>
      <c r="Q227" s="245"/>
      <c r="R227" s="245"/>
      <c r="S227" s="245"/>
      <c r="T227" s="246"/>
      <c r="AT227" s="247" t="s">
        <v>140</v>
      </c>
      <c r="AU227" s="247" t="s">
        <v>108</v>
      </c>
      <c r="AV227" s="14" t="s">
        <v>108</v>
      </c>
      <c r="AW227" s="14" t="s">
        <v>33</v>
      </c>
      <c r="AX227" s="14" t="s">
        <v>82</v>
      </c>
      <c r="AY227" s="247" t="s">
        <v>131</v>
      </c>
    </row>
    <row r="228" spans="1:65" s="2" customFormat="1" ht="16.5" customHeight="1">
      <c r="A228" s="34"/>
      <c r="B228" s="35"/>
      <c r="C228" s="248" t="s">
        <v>332</v>
      </c>
      <c r="D228" s="248" t="s">
        <v>181</v>
      </c>
      <c r="E228" s="249" t="s">
        <v>333</v>
      </c>
      <c r="F228" s="250" t="s">
        <v>334</v>
      </c>
      <c r="G228" s="251" t="s">
        <v>270</v>
      </c>
      <c r="H228" s="252">
        <v>2</v>
      </c>
      <c r="I228" s="253"/>
      <c r="J228" s="254">
        <f>ROUND(I228*H228,2)</f>
        <v>0</v>
      </c>
      <c r="K228" s="255"/>
      <c r="L228" s="256"/>
      <c r="M228" s="257" t="s">
        <v>1</v>
      </c>
      <c r="N228" s="258" t="s">
        <v>43</v>
      </c>
      <c r="O228" s="71"/>
      <c r="P228" s="222">
        <f>O228*H228</f>
        <v>0</v>
      </c>
      <c r="Q228" s="222">
        <v>2.5999999999999999E-2</v>
      </c>
      <c r="R228" s="222">
        <f>Q228*H228</f>
        <v>5.1999999999999998E-2</v>
      </c>
      <c r="S228" s="222">
        <v>0</v>
      </c>
      <c r="T228" s="223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24" t="s">
        <v>300</v>
      </c>
      <c r="AT228" s="224" t="s">
        <v>181</v>
      </c>
      <c r="AU228" s="224" t="s">
        <v>108</v>
      </c>
      <c r="AY228" s="17" t="s">
        <v>131</v>
      </c>
      <c r="BE228" s="225">
        <f>IF(N228="základní",J228,0)</f>
        <v>0</v>
      </c>
      <c r="BF228" s="225">
        <f>IF(N228="snížená",J228,0)</f>
        <v>0</v>
      </c>
      <c r="BG228" s="225">
        <f>IF(N228="zákl. přenesená",J228,0)</f>
        <v>0</v>
      </c>
      <c r="BH228" s="225">
        <f>IF(N228="sníž. přenesená",J228,0)</f>
        <v>0</v>
      </c>
      <c r="BI228" s="225">
        <f>IF(N228="nulová",J228,0)</f>
        <v>0</v>
      </c>
      <c r="BJ228" s="17" t="s">
        <v>108</v>
      </c>
      <c r="BK228" s="225">
        <f>ROUND(I228*H228,2)</f>
        <v>0</v>
      </c>
      <c r="BL228" s="17" t="s">
        <v>219</v>
      </c>
      <c r="BM228" s="224" t="s">
        <v>335</v>
      </c>
    </row>
    <row r="229" spans="1:65" s="14" customFormat="1" ht="10.199999999999999">
      <c r="B229" s="237"/>
      <c r="C229" s="238"/>
      <c r="D229" s="228" t="s">
        <v>140</v>
      </c>
      <c r="E229" s="239" t="s">
        <v>1</v>
      </c>
      <c r="F229" s="240" t="s">
        <v>336</v>
      </c>
      <c r="G229" s="238"/>
      <c r="H229" s="241">
        <v>2</v>
      </c>
      <c r="I229" s="242"/>
      <c r="J229" s="238"/>
      <c r="K229" s="238"/>
      <c r="L229" s="243"/>
      <c r="M229" s="244"/>
      <c r="N229" s="245"/>
      <c r="O229" s="245"/>
      <c r="P229" s="245"/>
      <c r="Q229" s="245"/>
      <c r="R229" s="245"/>
      <c r="S229" s="245"/>
      <c r="T229" s="246"/>
      <c r="AT229" s="247" t="s">
        <v>140</v>
      </c>
      <c r="AU229" s="247" t="s">
        <v>108</v>
      </c>
      <c r="AV229" s="14" t="s">
        <v>108</v>
      </c>
      <c r="AW229" s="14" t="s">
        <v>33</v>
      </c>
      <c r="AX229" s="14" t="s">
        <v>82</v>
      </c>
      <c r="AY229" s="247" t="s">
        <v>131</v>
      </c>
    </row>
    <row r="230" spans="1:65" s="2" customFormat="1" ht="16.5" customHeight="1">
      <c r="A230" s="34"/>
      <c r="B230" s="35"/>
      <c r="C230" s="248" t="s">
        <v>337</v>
      </c>
      <c r="D230" s="248" t="s">
        <v>181</v>
      </c>
      <c r="E230" s="249" t="s">
        <v>338</v>
      </c>
      <c r="F230" s="250" t="s">
        <v>339</v>
      </c>
      <c r="G230" s="251" t="s">
        <v>270</v>
      </c>
      <c r="H230" s="252">
        <v>2</v>
      </c>
      <c r="I230" s="253"/>
      <c r="J230" s="254">
        <f>ROUND(I230*H230,2)</f>
        <v>0</v>
      </c>
      <c r="K230" s="255"/>
      <c r="L230" s="256"/>
      <c r="M230" s="257" t="s">
        <v>1</v>
      </c>
      <c r="N230" s="258" t="s">
        <v>43</v>
      </c>
      <c r="O230" s="71"/>
      <c r="P230" s="222">
        <f>O230*H230</f>
        <v>0</v>
      </c>
      <c r="Q230" s="222">
        <v>2.5999999999999999E-2</v>
      </c>
      <c r="R230" s="222">
        <f>Q230*H230</f>
        <v>5.1999999999999998E-2</v>
      </c>
      <c r="S230" s="222">
        <v>0</v>
      </c>
      <c r="T230" s="223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224" t="s">
        <v>300</v>
      </c>
      <c r="AT230" s="224" t="s">
        <v>181</v>
      </c>
      <c r="AU230" s="224" t="s">
        <v>108</v>
      </c>
      <c r="AY230" s="17" t="s">
        <v>131</v>
      </c>
      <c r="BE230" s="225">
        <f>IF(N230="základní",J230,0)</f>
        <v>0</v>
      </c>
      <c r="BF230" s="225">
        <f>IF(N230="snížená",J230,0)</f>
        <v>0</v>
      </c>
      <c r="BG230" s="225">
        <f>IF(N230="zákl. přenesená",J230,0)</f>
        <v>0</v>
      </c>
      <c r="BH230" s="225">
        <f>IF(N230="sníž. přenesená",J230,0)</f>
        <v>0</v>
      </c>
      <c r="BI230" s="225">
        <f>IF(N230="nulová",J230,0)</f>
        <v>0</v>
      </c>
      <c r="BJ230" s="17" t="s">
        <v>108</v>
      </c>
      <c r="BK230" s="225">
        <f>ROUND(I230*H230,2)</f>
        <v>0</v>
      </c>
      <c r="BL230" s="17" t="s">
        <v>219</v>
      </c>
      <c r="BM230" s="224" t="s">
        <v>340</v>
      </c>
    </row>
    <row r="231" spans="1:65" s="14" customFormat="1" ht="10.199999999999999">
      <c r="B231" s="237"/>
      <c r="C231" s="238"/>
      <c r="D231" s="228" t="s">
        <v>140</v>
      </c>
      <c r="E231" s="239" t="s">
        <v>1</v>
      </c>
      <c r="F231" s="240" t="s">
        <v>341</v>
      </c>
      <c r="G231" s="238"/>
      <c r="H231" s="241">
        <v>2</v>
      </c>
      <c r="I231" s="242"/>
      <c r="J231" s="238"/>
      <c r="K231" s="238"/>
      <c r="L231" s="243"/>
      <c r="M231" s="244"/>
      <c r="N231" s="245"/>
      <c r="O231" s="245"/>
      <c r="P231" s="245"/>
      <c r="Q231" s="245"/>
      <c r="R231" s="245"/>
      <c r="S231" s="245"/>
      <c r="T231" s="246"/>
      <c r="AT231" s="247" t="s">
        <v>140</v>
      </c>
      <c r="AU231" s="247" t="s">
        <v>108</v>
      </c>
      <c r="AV231" s="14" t="s">
        <v>108</v>
      </c>
      <c r="AW231" s="14" t="s">
        <v>33</v>
      </c>
      <c r="AX231" s="14" t="s">
        <v>82</v>
      </c>
      <c r="AY231" s="247" t="s">
        <v>131</v>
      </c>
    </row>
    <row r="232" spans="1:65" s="2" customFormat="1" ht="16.5" customHeight="1">
      <c r="A232" s="34"/>
      <c r="B232" s="35"/>
      <c r="C232" s="248" t="s">
        <v>342</v>
      </c>
      <c r="D232" s="248" t="s">
        <v>181</v>
      </c>
      <c r="E232" s="249" t="s">
        <v>343</v>
      </c>
      <c r="F232" s="250" t="s">
        <v>344</v>
      </c>
      <c r="G232" s="251" t="s">
        <v>270</v>
      </c>
      <c r="H232" s="252">
        <v>2</v>
      </c>
      <c r="I232" s="253"/>
      <c r="J232" s="254">
        <f>ROUND(I232*H232,2)</f>
        <v>0</v>
      </c>
      <c r="K232" s="255"/>
      <c r="L232" s="256"/>
      <c r="M232" s="257" t="s">
        <v>1</v>
      </c>
      <c r="N232" s="258" t="s">
        <v>43</v>
      </c>
      <c r="O232" s="71"/>
      <c r="P232" s="222">
        <f>O232*H232</f>
        <v>0</v>
      </c>
      <c r="Q232" s="222">
        <v>2.5999999999999999E-2</v>
      </c>
      <c r="R232" s="222">
        <f>Q232*H232</f>
        <v>5.1999999999999998E-2</v>
      </c>
      <c r="S232" s="222">
        <v>0</v>
      </c>
      <c r="T232" s="223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224" t="s">
        <v>300</v>
      </c>
      <c r="AT232" s="224" t="s">
        <v>181</v>
      </c>
      <c r="AU232" s="224" t="s">
        <v>108</v>
      </c>
      <c r="AY232" s="17" t="s">
        <v>131</v>
      </c>
      <c r="BE232" s="225">
        <f>IF(N232="základní",J232,0)</f>
        <v>0</v>
      </c>
      <c r="BF232" s="225">
        <f>IF(N232="snížená",J232,0)</f>
        <v>0</v>
      </c>
      <c r="BG232" s="225">
        <f>IF(N232="zákl. přenesená",J232,0)</f>
        <v>0</v>
      </c>
      <c r="BH232" s="225">
        <f>IF(N232="sníž. přenesená",J232,0)</f>
        <v>0</v>
      </c>
      <c r="BI232" s="225">
        <f>IF(N232="nulová",J232,0)</f>
        <v>0</v>
      </c>
      <c r="BJ232" s="17" t="s">
        <v>108</v>
      </c>
      <c r="BK232" s="225">
        <f>ROUND(I232*H232,2)</f>
        <v>0</v>
      </c>
      <c r="BL232" s="17" t="s">
        <v>219</v>
      </c>
      <c r="BM232" s="224" t="s">
        <v>345</v>
      </c>
    </row>
    <row r="233" spans="1:65" s="14" customFormat="1" ht="10.199999999999999">
      <c r="B233" s="237"/>
      <c r="C233" s="238"/>
      <c r="D233" s="228" t="s">
        <v>140</v>
      </c>
      <c r="E233" s="239" t="s">
        <v>1</v>
      </c>
      <c r="F233" s="240" t="s">
        <v>346</v>
      </c>
      <c r="G233" s="238"/>
      <c r="H233" s="241">
        <v>2</v>
      </c>
      <c r="I233" s="242"/>
      <c r="J233" s="238"/>
      <c r="K233" s="238"/>
      <c r="L233" s="243"/>
      <c r="M233" s="244"/>
      <c r="N233" s="245"/>
      <c r="O233" s="245"/>
      <c r="P233" s="245"/>
      <c r="Q233" s="245"/>
      <c r="R233" s="245"/>
      <c r="S233" s="245"/>
      <c r="T233" s="246"/>
      <c r="AT233" s="247" t="s">
        <v>140</v>
      </c>
      <c r="AU233" s="247" t="s">
        <v>108</v>
      </c>
      <c r="AV233" s="14" t="s">
        <v>108</v>
      </c>
      <c r="AW233" s="14" t="s">
        <v>33</v>
      </c>
      <c r="AX233" s="14" t="s">
        <v>82</v>
      </c>
      <c r="AY233" s="247" t="s">
        <v>131</v>
      </c>
    </row>
    <row r="234" spans="1:65" s="2" customFormat="1" ht="21.75" customHeight="1">
      <c r="A234" s="34"/>
      <c r="B234" s="35"/>
      <c r="C234" s="212" t="s">
        <v>347</v>
      </c>
      <c r="D234" s="212" t="s">
        <v>134</v>
      </c>
      <c r="E234" s="213" t="s">
        <v>348</v>
      </c>
      <c r="F234" s="214" t="s">
        <v>349</v>
      </c>
      <c r="G234" s="215" t="s">
        <v>145</v>
      </c>
      <c r="H234" s="216">
        <v>250.8</v>
      </c>
      <c r="I234" s="217"/>
      <c r="J234" s="218">
        <f>ROUND(I234*H234,2)</f>
        <v>0</v>
      </c>
      <c r="K234" s="219"/>
      <c r="L234" s="39"/>
      <c r="M234" s="220" t="s">
        <v>1</v>
      </c>
      <c r="N234" s="221" t="s">
        <v>43</v>
      </c>
      <c r="O234" s="71"/>
      <c r="P234" s="222">
        <f>O234*H234</f>
        <v>0</v>
      </c>
      <c r="Q234" s="222">
        <v>1.9000000000000001E-4</v>
      </c>
      <c r="R234" s="222">
        <f>Q234*H234</f>
        <v>4.7652000000000007E-2</v>
      </c>
      <c r="S234" s="222">
        <v>0</v>
      </c>
      <c r="T234" s="223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24" t="s">
        <v>219</v>
      </c>
      <c r="AT234" s="224" t="s">
        <v>134</v>
      </c>
      <c r="AU234" s="224" t="s">
        <v>108</v>
      </c>
      <c r="AY234" s="17" t="s">
        <v>131</v>
      </c>
      <c r="BE234" s="225">
        <f>IF(N234="základní",J234,0)</f>
        <v>0</v>
      </c>
      <c r="BF234" s="225">
        <f>IF(N234="snížená",J234,0)</f>
        <v>0</v>
      </c>
      <c r="BG234" s="225">
        <f>IF(N234="zákl. přenesená",J234,0)</f>
        <v>0</v>
      </c>
      <c r="BH234" s="225">
        <f>IF(N234="sníž. přenesená",J234,0)</f>
        <v>0</v>
      </c>
      <c r="BI234" s="225">
        <f>IF(N234="nulová",J234,0)</f>
        <v>0</v>
      </c>
      <c r="BJ234" s="17" t="s">
        <v>108</v>
      </c>
      <c r="BK234" s="225">
        <f>ROUND(I234*H234,2)</f>
        <v>0</v>
      </c>
      <c r="BL234" s="17" t="s">
        <v>219</v>
      </c>
      <c r="BM234" s="224" t="s">
        <v>350</v>
      </c>
    </row>
    <row r="235" spans="1:65" s="14" customFormat="1" ht="10.199999999999999">
      <c r="B235" s="237"/>
      <c r="C235" s="238"/>
      <c r="D235" s="228" t="s">
        <v>140</v>
      </c>
      <c r="E235" s="239" t="s">
        <v>1</v>
      </c>
      <c r="F235" s="240" t="s">
        <v>351</v>
      </c>
      <c r="G235" s="238"/>
      <c r="H235" s="241">
        <v>24.8</v>
      </c>
      <c r="I235" s="242"/>
      <c r="J235" s="238"/>
      <c r="K235" s="238"/>
      <c r="L235" s="243"/>
      <c r="M235" s="244"/>
      <c r="N235" s="245"/>
      <c r="O235" s="245"/>
      <c r="P235" s="245"/>
      <c r="Q235" s="245"/>
      <c r="R235" s="245"/>
      <c r="S235" s="245"/>
      <c r="T235" s="246"/>
      <c r="AT235" s="247" t="s">
        <v>140</v>
      </c>
      <c r="AU235" s="247" t="s">
        <v>108</v>
      </c>
      <c r="AV235" s="14" t="s">
        <v>108</v>
      </c>
      <c r="AW235" s="14" t="s">
        <v>33</v>
      </c>
      <c r="AX235" s="14" t="s">
        <v>77</v>
      </c>
      <c r="AY235" s="247" t="s">
        <v>131</v>
      </c>
    </row>
    <row r="236" spans="1:65" s="14" customFormat="1" ht="10.199999999999999">
      <c r="B236" s="237"/>
      <c r="C236" s="238"/>
      <c r="D236" s="228" t="s">
        <v>140</v>
      </c>
      <c r="E236" s="239" t="s">
        <v>1</v>
      </c>
      <c r="F236" s="240" t="s">
        <v>352</v>
      </c>
      <c r="G236" s="238"/>
      <c r="H236" s="241">
        <v>25.6</v>
      </c>
      <c r="I236" s="242"/>
      <c r="J236" s="238"/>
      <c r="K236" s="238"/>
      <c r="L236" s="243"/>
      <c r="M236" s="244"/>
      <c r="N236" s="245"/>
      <c r="O236" s="245"/>
      <c r="P236" s="245"/>
      <c r="Q236" s="245"/>
      <c r="R236" s="245"/>
      <c r="S236" s="245"/>
      <c r="T236" s="246"/>
      <c r="AT236" s="247" t="s">
        <v>140</v>
      </c>
      <c r="AU236" s="247" t="s">
        <v>108</v>
      </c>
      <c r="AV236" s="14" t="s">
        <v>108</v>
      </c>
      <c r="AW236" s="14" t="s">
        <v>33</v>
      </c>
      <c r="AX236" s="14" t="s">
        <v>77</v>
      </c>
      <c r="AY236" s="247" t="s">
        <v>131</v>
      </c>
    </row>
    <row r="237" spans="1:65" s="14" customFormat="1" ht="10.199999999999999">
      <c r="B237" s="237"/>
      <c r="C237" s="238"/>
      <c r="D237" s="228" t="s">
        <v>140</v>
      </c>
      <c r="E237" s="239" t="s">
        <v>1</v>
      </c>
      <c r="F237" s="240" t="s">
        <v>353</v>
      </c>
      <c r="G237" s="238"/>
      <c r="H237" s="241">
        <v>52.8</v>
      </c>
      <c r="I237" s="242"/>
      <c r="J237" s="238"/>
      <c r="K237" s="238"/>
      <c r="L237" s="243"/>
      <c r="M237" s="244"/>
      <c r="N237" s="245"/>
      <c r="O237" s="245"/>
      <c r="P237" s="245"/>
      <c r="Q237" s="245"/>
      <c r="R237" s="245"/>
      <c r="S237" s="245"/>
      <c r="T237" s="246"/>
      <c r="AT237" s="247" t="s">
        <v>140</v>
      </c>
      <c r="AU237" s="247" t="s">
        <v>108</v>
      </c>
      <c r="AV237" s="14" t="s">
        <v>108</v>
      </c>
      <c r="AW237" s="14" t="s">
        <v>33</v>
      </c>
      <c r="AX237" s="14" t="s">
        <v>77</v>
      </c>
      <c r="AY237" s="247" t="s">
        <v>131</v>
      </c>
    </row>
    <row r="238" spans="1:65" s="14" customFormat="1" ht="10.199999999999999">
      <c r="B238" s="237"/>
      <c r="C238" s="238"/>
      <c r="D238" s="228" t="s">
        <v>140</v>
      </c>
      <c r="E238" s="239" t="s">
        <v>1</v>
      </c>
      <c r="F238" s="240" t="s">
        <v>354</v>
      </c>
      <c r="G238" s="238"/>
      <c r="H238" s="241">
        <v>29.6</v>
      </c>
      <c r="I238" s="242"/>
      <c r="J238" s="238"/>
      <c r="K238" s="238"/>
      <c r="L238" s="243"/>
      <c r="M238" s="244"/>
      <c r="N238" s="245"/>
      <c r="O238" s="245"/>
      <c r="P238" s="245"/>
      <c r="Q238" s="245"/>
      <c r="R238" s="245"/>
      <c r="S238" s="245"/>
      <c r="T238" s="246"/>
      <c r="AT238" s="247" t="s">
        <v>140</v>
      </c>
      <c r="AU238" s="247" t="s">
        <v>108</v>
      </c>
      <c r="AV238" s="14" t="s">
        <v>108</v>
      </c>
      <c r="AW238" s="14" t="s">
        <v>33</v>
      </c>
      <c r="AX238" s="14" t="s">
        <v>77</v>
      </c>
      <c r="AY238" s="247" t="s">
        <v>131</v>
      </c>
    </row>
    <row r="239" spans="1:65" s="14" customFormat="1" ht="10.199999999999999">
      <c r="B239" s="237"/>
      <c r="C239" s="238"/>
      <c r="D239" s="228" t="s">
        <v>140</v>
      </c>
      <c r="E239" s="239" t="s">
        <v>1</v>
      </c>
      <c r="F239" s="240" t="s">
        <v>355</v>
      </c>
      <c r="G239" s="238"/>
      <c r="H239" s="241">
        <v>34.4</v>
      </c>
      <c r="I239" s="242"/>
      <c r="J239" s="238"/>
      <c r="K239" s="238"/>
      <c r="L239" s="243"/>
      <c r="M239" s="244"/>
      <c r="N239" s="245"/>
      <c r="O239" s="245"/>
      <c r="P239" s="245"/>
      <c r="Q239" s="245"/>
      <c r="R239" s="245"/>
      <c r="S239" s="245"/>
      <c r="T239" s="246"/>
      <c r="AT239" s="247" t="s">
        <v>140</v>
      </c>
      <c r="AU239" s="247" t="s">
        <v>108</v>
      </c>
      <c r="AV239" s="14" t="s">
        <v>108</v>
      </c>
      <c r="AW239" s="14" t="s">
        <v>33</v>
      </c>
      <c r="AX239" s="14" t="s">
        <v>77</v>
      </c>
      <c r="AY239" s="247" t="s">
        <v>131</v>
      </c>
    </row>
    <row r="240" spans="1:65" s="14" customFormat="1" ht="10.199999999999999">
      <c r="B240" s="237"/>
      <c r="C240" s="238"/>
      <c r="D240" s="228" t="s">
        <v>140</v>
      </c>
      <c r="E240" s="239" t="s">
        <v>1</v>
      </c>
      <c r="F240" s="240" t="s">
        <v>356</v>
      </c>
      <c r="G240" s="238"/>
      <c r="H240" s="241">
        <v>26.4</v>
      </c>
      <c r="I240" s="242"/>
      <c r="J240" s="238"/>
      <c r="K240" s="238"/>
      <c r="L240" s="243"/>
      <c r="M240" s="244"/>
      <c r="N240" s="245"/>
      <c r="O240" s="245"/>
      <c r="P240" s="245"/>
      <c r="Q240" s="245"/>
      <c r="R240" s="245"/>
      <c r="S240" s="245"/>
      <c r="T240" s="246"/>
      <c r="AT240" s="247" t="s">
        <v>140</v>
      </c>
      <c r="AU240" s="247" t="s">
        <v>108</v>
      </c>
      <c r="AV240" s="14" t="s">
        <v>108</v>
      </c>
      <c r="AW240" s="14" t="s">
        <v>33</v>
      </c>
      <c r="AX240" s="14" t="s">
        <v>77</v>
      </c>
      <c r="AY240" s="247" t="s">
        <v>131</v>
      </c>
    </row>
    <row r="241" spans="1:65" s="14" customFormat="1" ht="10.199999999999999">
      <c r="B241" s="237"/>
      <c r="C241" s="238"/>
      <c r="D241" s="228" t="s">
        <v>140</v>
      </c>
      <c r="E241" s="239" t="s">
        <v>1</v>
      </c>
      <c r="F241" s="240" t="s">
        <v>357</v>
      </c>
      <c r="G241" s="238"/>
      <c r="H241" s="241">
        <v>12.4</v>
      </c>
      <c r="I241" s="242"/>
      <c r="J241" s="238"/>
      <c r="K241" s="238"/>
      <c r="L241" s="243"/>
      <c r="M241" s="244"/>
      <c r="N241" s="245"/>
      <c r="O241" s="245"/>
      <c r="P241" s="245"/>
      <c r="Q241" s="245"/>
      <c r="R241" s="245"/>
      <c r="S241" s="245"/>
      <c r="T241" s="246"/>
      <c r="AT241" s="247" t="s">
        <v>140</v>
      </c>
      <c r="AU241" s="247" t="s">
        <v>108</v>
      </c>
      <c r="AV241" s="14" t="s">
        <v>108</v>
      </c>
      <c r="AW241" s="14" t="s">
        <v>33</v>
      </c>
      <c r="AX241" s="14" t="s">
        <v>77</v>
      </c>
      <c r="AY241" s="247" t="s">
        <v>131</v>
      </c>
    </row>
    <row r="242" spans="1:65" s="14" customFormat="1" ht="10.199999999999999">
      <c r="B242" s="237"/>
      <c r="C242" s="238"/>
      <c r="D242" s="228" t="s">
        <v>140</v>
      </c>
      <c r="E242" s="239" t="s">
        <v>1</v>
      </c>
      <c r="F242" s="240" t="s">
        <v>358</v>
      </c>
      <c r="G242" s="238"/>
      <c r="H242" s="241">
        <v>17.2</v>
      </c>
      <c r="I242" s="242"/>
      <c r="J242" s="238"/>
      <c r="K242" s="238"/>
      <c r="L242" s="243"/>
      <c r="M242" s="244"/>
      <c r="N242" s="245"/>
      <c r="O242" s="245"/>
      <c r="P242" s="245"/>
      <c r="Q242" s="245"/>
      <c r="R242" s="245"/>
      <c r="S242" s="245"/>
      <c r="T242" s="246"/>
      <c r="AT242" s="247" t="s">
        <v>140</v>
      </c>
      <c r="AU242" s="247" t="s">
        <v>108</v>
      </c>
      <c r="AV242" s="14" t="s">
        <v>108</v>
      </c>
      <c r="AW242" s="14" t="s">
        <v>33</v>
      </c>
      <c r="AX242" s="14" t="s">
        <v>77</v>
      </c>
      <c r="AY242" s="247" t="s">
        <v>131</v>
      </c>
    </row>
    <row r="243" spans="1:65" s="14" customFormat="1" ht="10.199999999999999">
      <c r="B243" s="237"/>
      <c r="C243" s="238"/>
      <c r="D243" s="228" t="s">
        <v>140</v>
      </c>
      <c r="E243" s="239" t="s">
        <v>1</v>
      </c>
      <c r="F243" s="240" t="s">
        <v>359</v>
      </c>
      <c r="G243" s="238"/>
      <c r="H243" s="241">
        <v>14.8</v>
      </c>
      <c r="I243" s="242"/>
      <c r="J243" s="238"/>
      <c r="K243" s="238"/>
      <c r="L243" s="243"/>
      <c r="M243" s="244"/>
      <c r="N243" s="245"/>
      <c r="O243" s="245"/>
      <c r="P243" s="245"/>
      <c r="Q243" s="245"/>
      <c r="R243" s="245"/>
      <c r="S243" s="245"/>
      <c r="T243" s="246"/>
      <c r="AT243" s="247" t="s">
        <v>140</v>
      </c>
      <c r="AU243" s="247" t="s">
        <v>108</v>
      </c>
      <c r="AV243" s="14" t="s">
        <v>108</v>
      </c>
      <c r="AW243" s="14" t="s">
        <v>33</v>
      </c>
      <c r="AX243" s="14" t="s">
        <v>77</v>
      </c>
      <c r="AY243" s="247" t="s">
        <v>131</v>
      </c>
    </row>
    <row r="244" spans="1:65" s="14" customFormat="1" ht="10.199999999999999">
      <c r="B244" s="237"/>
      <c r="C244" s="238"/>
      <c r="D244" s="228" t="s">
        <v>140</v>
      </c>
      <c r="E244" s="239" t="s">
        <v>1</v>
      </c>
      <c r="F244" s="240" t="s">
        <v>360</v>
      </c>
      <c r="G244" s="238"/>
      <c r="H244" s="241">
        <v>12.8</v>
      </c>
      <c r="I244" s="242"/>
      <c r="J244" s="238"/>
      <c r="K244" s="238"/>
      <c r="L244" s="243"/>
      <c r="M244" s="244"/>
      <c r="N244" s="245"/>
      <c r="O244" s="245"/>
      <c r="P244" s="245"/>
      <c r="Q244" s="245"/>
      <c r="R244" s="245"/>
      <c r="S244" s="245"/>
      <c r="T244" s="246"/>
      <c r="AT244" s="247" t="s">
        <v>140</v>
      </c>
      <c r="AU244" s="247" t="s">
        <v>108</v>
      </c>
      <c r="AV244" s="14" t="s">
        <v>108</v>
      </c>
      <c r="AW244" s="14" t="s">
        <v>33</v>
      </c>
      <c r="AX244" s="14" t="s">
        <v>77</v>
      </c>
      <c r="AY244" s="247" t="s">
        <v>131</v>
      </c>
    </row>
    <row r="245" spans="1:65" s="15" customFormat="1" ht="10.199999999999999">
      <c r="B245" s="259"/>
      <c r="C245" s="260"/>
      <c r="D245" s="228" t="s">
        <v>140</v>
      </c>
      <c r="E245" s="261" t="s">
        <v>1</v>
      </c>
      <c r="F245" s="262" t="s">
        <v>216</v>
      </c>
      <c r="G245" s="260"/>
      <c r="H245" s="263">
        <v>250.80000000000004</v>
      </c>
      <c r="I245" s="264"/>
      <c r="J245" s="260"/>
      <c r="K245" s="260"/>
      <c r="L245" s="265"/>
      <c r="M245" s="266"/>
      <c r="N245" s="267"/>
      <c r="O245" s="267"/>
      <c r="P245" s="267"/>
      <c r="Q245" s="267"/>
      <c r="R245" s="267"/>
      <c r="S245" s="267"/>
      <c r="T245" s="268"/>
      <c r="AT245" s="269" t="s">
        <v>140</v>
      </c>
      <c r="AU245" s="269" t="s">
        <v>108</v>
      </c>
      <c r="AV245" s="15" t="s">
        <v>138</v>
      </c>
      <c r="AW245" s="15" t="s">
        <v>33</v>
      </c>
      <c r="AX245" s="15" t="s">
        <v>82</v>
      </c>
      <c r="AY245" s="269" t="s">
        <v>131</v>
      </c>
    </row>
    <row r="246" spans="1:65" s="2" customFormat="1" ht="21.75" customHeight="1">
      <c r="A246" s="34"/>
      <c r="B246" s="35"/>
      <c r="C246" s="212" t="s">
        <v>361</v>
      </c>
      <c r="D246" s="212" t="s">
        <v>134</v>
      </c>
      <c r="E246" s="213" t="s">
        <v>362</v>
      </c>
      <c r="F246" s="214" t="s">
        <v>363</v>
      </c>
      <c r="G246" s="215" t="s">
        <v>270</v>
      </c>
      <c r="H246" s="216">
        <v>14</v>
      </c>
      <c r="I246" s="217"/>
      <c r="J246" s="218">
        <f>ROUND(I246*H246,2)</f>
        <v>0</v>
      </c>
      <c r="K246" s="219"/>
      <c r="L246" s="39"/>
      <c r="M246" s="220" t="s">
        <v>1</v>
      </c>
      <c r="N246" s="221" t="s">
        <v>43</v>
      </c>
      <c r="O246" s="71"/>
      <c r="P246" s="222">
        <f>O246*H246</f>
        <v>0</v>
      </c>
      <c r="Q246" s="222">
        <v>0</v>
      </c>
      <c r="R246" s="222">
        <f>Q246*H246</f>
        <v>0</v>
      </c>
      <c r="S246" s="222">
        <v>0</v>
      </c>
      <c r="T246" s="223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224" t="s">
        <v>219</v>
      </c>
      <c r="AT246" s="224" t="s">
        <v>134</v>
      </c>
      <c r="AU246" s="224" t="s">
        <v>108</v>
      </c>
      <c r="AY246" s="17" t="s">
        <v>131</v>
      </c>
      <c r="BE246" s="225">
        <f>IF(N246="základní",J246,0)</f>
        <v>0</v>
      </c>
      <c r="BF246" s="225">
        <f>IF(N246="snížená",J246,0)</f>
        <v>0</v>
      </c>
      <c r="BG246" s="225">
        <f>IF(N246="zákl. přenesená",J246,0)</f>
        <v>0</v>
      </c>
      <c r="BH246" s="225">
        <f>IF(N246="sníž. přenesená",J246,0)</f>
        <v>0</v>
      </c>
      <c r="BI246" s="225">
        <f>IF(N246="nulová",J246,0)</f>
        <v>0</v>
      </c>
      <c r="BJ246" s="17" t="s">
        <v>108</v>
      </c>
      <c r="BK246" s="225">
        <f>ROUND(I246*H246,2)</f>
        <v>0</v>
      </c>
      <c r="BL246" s="17" t="s">
        <v>219</v>
      </c>
      <c r="BM246" s="224" t="s">
        <v>364</v>
      </c>
    </row>
    <row r="247" spans="1:65" s="14" customFormat="1" ht="10.199999999999999">
      <c r="B247" s="237"/>
      <c r="C247" s="238"/>
      <c r="D247" s="228" t="s">
        <v>140</v>
      </c>
      <c r="E247" s="239" t="s">
        <v>1</v>
      </c>
      <c r="F247" s="240" t="s">
        <v>365</v>
      </c>
      <c r="G247" s="238"/>
      <c r="H247" s="241">
        <v>6</v>
      </c>
      <c r="I247" s="242"/>
      <c r="J247" s="238"/>
      <c r="K247" s="238"/>
      <c r="L247" s="243"/>
      <c r="M247" s="244"/>
      <c r="N247" s="245"/>
      <c r="O247" s="245"/>
      <c r="P247" s="245"/>
      <c r="Q247" s="245"/>
      <c r="R247" s="245"/>
      <c r="S247" s="245"/>
      <c r="T247" s="246"/>
      <c r="AT247" s="247" t="s">
        <v>140</v>
      </c>
      <c r="AU247" s="247" t="s">
        <v>108</v>
      </c>
      <c r="AV247" s="14" t="s">
        <v>108</v>
      </c>
      <c r="AW247" s="14" t="s">
        <v>33</v>
      </c>
      <c r="AX247" s="14" t="s">
        <v>77</v>
      </c>
      <c r="AY247" s="247" t="s">
        <v>131</v>
      </c>
    </row>
    <row r="248" spans="1:65" s="14" customFormat="1" ht="10.199999999999999">
      <c r="B248" s="237"/>
      <c r="C248" s="238"/>
      <c r="D248" s="228" t="s">
        <v>140</v>
      </c>
      <c r="E248" s="239" t="s">
        <v>1</v>
      </c>
      <c r="F248" s="240" t="s">
        <v>366</v>
      </c>
      <c r="G248" s="238"/>
      <c r="H248" s="241">
        <v>8</v>
      </c>
      <c r="I248" s="242"/>
      <c r="J248" s="238"/>
      <c r="K248" s="238"/>
      <c r="L248" s="243"/>
      <c r="M248" s="244"/>
      <c r="N248" s="245"/>
      <c r="O248" s="245"/>
      <c r="P248" s="245"/>
      <c r="Q248" s="245"/>
      <c r="R248" s="245"/>
      <c r="S248" s="245"/>
      <c r="T248" s="246"/>
      <c r="AT248" s="247" t="s">
        <v>140</v>
      </c>
      <c r="AU248" s="247" t="s">
        <v>108</v>
      </c>
      <c r="AV248" s="14" t="s">
        <v>108</v>
      </c>
      <c r="AW248" s="14" t="s">
        <v>33</v>
      </c>
      <c r="AX248" s="14" t="s">
        <v>77</v>
      </c>
      <c r="AY248" s="247" t="s">
        <v>131</v>
      </c>
    </row>
    <row r="249" spans="1:65" s="15" customFormat="1" ht="10.199999999999999">
      <c r="B249" s="259"/>
      <c r="C249" s="260"/>
      <c r="D249" s="228" t="s">
        <v>140</v>
      </c>
      <c r="E249" s="261" t="s">
        <v>1</v>
      </c>
      <c r="F249" s="262" t="s">
        <v>216</v>
      </c>
      <c r="G249" s="260"/>
      <c r="H249" s="263">
        <v>14</v>
      </c>
      <c r="I249" s="264"/>
      <c r="J249" s="260"/>
      <c r="K249" s="260"/>
      <c r="L249" s="265"/>
      <c r="M249" s="266"/>
      <c r="N249" s="267"/>
      <c r="O249" s="267"/>
      <c r="P249" s="267"/>
      <c r="Q249" s="267"/>
      <c r="R249" s="267"/>
      <c r="S249" s="267"/>
      <c r="T249" s="268"/>
      <c r="AT249" s="269" t="s">
        <v>140</v>
      </c>
      <c r="AU249" s="269" t="s">
        <v>108</v>
      </c>
      <c r="AV249" s="15" t="s">
        <v>138</v>
      </c>
      <c r="AW249" s="15" t="s">
        <v>33</v>
      </c>
      <c r="AX249" s="15" t="s">
        <v>82</v>
      </c>
      <c r="AY249" s="269" t="s">
        <v>131</v>
      </c>
    </row>
    <row r="250" spans="1:65" s="2" customFormat="1" ht="21.75" customHeight="1">
      <c r="A250" s="34"/>
      <c r="B250" s="35"/>
      <c r="C250" s="212" t="s">
        <v>367</v>
      </c>
      <c r="D250" s="212" t="s">
        <v>134</v>
      </c>
      <c r="E250" s="213" t="s">
        <v>368</v>
      </c>
      <c r="F250" s="214" t="s">
        <v>369</v>
      </c>
      <c r="G250" s="215" t="s">
        <v>270</v>
      </c>
      <c r="H250" s="216">
        <v>4</v>
      </c>
      <c r="I250" s="217"/>
      <c r="J250" s="218">
        <f>ROUND(I250*H250,2)</f>
        <v>0</v>
      </c>
      <c r="K250" s="219"/>
      <c r="L250" s="39"/>
      <c r="M250" s="220" t="s">
        <v>1</v>
      </c>
      <c r="N250" s="221" t="s">
        <v>43</v>
      </c>
      <c r="O250" s="71"/>
      <c r="P250" s="222">
        <f>O250*H250</f>
        <v>0</v>
      </c>
      <c r="Q250" s="222">
        <v>0</v>
      </c>
      <c r="R250" s="222">
        <f>Q250*H250</f>
        <v>0</v>
      </c>
      <c r="S250" s="222">
        <v>0</v>
      </c>
      <c r="T250" s="223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24" t="s">
        <v>219</v>
      </c>
      <c r="AT250" s="224" t="s">
        <v>134</v>
      </c>
      <c r="AU250" s="224" t="s">
        <v>108</v>
      </c>
      <c r="AY250" s="17" t="s">
        <v>131</v>
      </c>
      <c r="BE250" s="225">
        <f>IF(N250="základní",J250,0)</f>
        <v>0</v>
      </c>
      <c r="BF250" s="225">
        <f>IF(N250="snížená",J250,0)</f>
        <v>0</v>
      </c>
      <c r="BG250" s="225">
        <f>IF(N250="zákl. přenesená",J250,0)</f>
        <v>0</v>
      </c>
      <c r="BH250" s="225">
        <f>IF(N250="sníž. přenesená",J250,0)</f>
        <v>0</v>
      </c>
      <c r="BI250" s="225">
        <f>IF(N250="nulová",J250,0)</f>
        <v>0</v>
      </c>
      <c r="BJ250" s="17" t="s">
        <v>108</v>
      </c>
      <c r="BK250" s="225">
        <f>ROUND(I250*H250,2)</f>
        <v>0</v>
      </c>
      <c r="BL250" s="17" t="s">
        <v>219</v>
      </c>
      <c r="BM250" s="224" t="s">
        <v>370</v>
      </c>
    </row>
    <row r="251" spans="1:65" s="14" customFormat="1" ht="10.199999999999999">
      <c r="B251" s="237"/>
      <c r="C251" s="238"/>
      <c r="D251" s="228" t="s">
        <v>140</v>
      </c>
      <c r="E251" s="239" t="s">
        <v>1</v>
      </c>
      <c r="F251" s="240" t="s">
        <v>371</v>
      </c>
      <c r="G251" s="238"/>
      <c r="H251" s="241">
        <v>4</v>
      </c>
      <c r="I251" s="242"/>
      <c r="J251" s="238"/>
      <c r="K251" s="238"/>
      <c r="L251" s="243"/>
      <c r="M251" s="244"/>
      <c r="N251" s="245"/>
      <c r="O251" s="245"/>
      <c r="P251" s="245"/>
      <c r="Q251" s="245"/>
      <c r="R251" s="245"/>
      <c r="S251" s="245"/>
      <c r="T251" s="246"/>
      <c r="AT251" s="247" t="s">
        <v>140</v>
      </c>
      <c r="AU251" s="247" t="s">
        <v>108</v>
      </c>
      <c r="AV251" s="14" t="s">
        <v>108</v>
      </c>
      <c r="AW251" s="14" t="s">
        <v>33</v>
      </c>
      <c r="AX251" s="14" t="s">
        <v>82</v>
      </c>
      <c r="AY251" s="247" t="s">
        <v>131</v>
      </c>
    </row>
    <row r="252" spans="1:65" s="2" customFormat="1" ht="16.5" customHeight="1">
      <c r="A252" s="34"/>
      <c r="B252" s="35"/>
      <c r="C252" s="248" t="s">
        <v>372</v>
      </c>
      <c r="D252" s="248" t="s">
        <v>181</v>
      </c>
      <c r="E252" s="249" t="s">
        <v>373</v>
      </c>
      <c r="F252" s="250" t="s">
        <v>374</v>
      </c>
      <c r="G252" s="251" t="s">
        <v>145</v>
      </c>
      <c r="H252" s="252">
        <v>9</v>
      </c>
      <c r="I252" s="253"/>
      <c r="J252" s="254">
        <f>ROUND(I252*H252,2)</f>
        <v>0</v>
      </c>
      <c r="K252" s="255"/>
      <c r="L252" s="256"/>
      <c r="M252" s="257" t="s">
        <v>1</v>
      </c>
      <c r="N252" s="258" t="s">
        <v>43</v>
      </c>
      <c r="O252" s="71"/>
      <c r="P252" s="222">
        <f>O252*H252</f>
        <v>0</v>
      </c>
      <c r="Q252" s="222">
        <v>3.0000000000000001E-3</v>
      </c>
      <c r="R252" s="222">
        <f>Q252*H252</f>
        <v>2.7E-2</v>
      </c>
      <c r="S252" s="222">
        <v>0</v>
      </c>
      <c r="T252" s="223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224" t="s">
        <v>300</v>
      </c>
      <c r="AT252" s="224" t="s">
        <v>181</v>
      </c>
      <c r="AU252" s="224" t="s">
        <v>108</v>
      </c>
      <c r="AY252" s="17" t="s">
        <v>131</v>
      </c>
      <c r="BE252" s="225">
        <f>IF(N252="základní",J252,0)</f>
        <v>0</v>
      </c>
      <c r="BF252" s="225">
        <f>IF(N252="snížená",J252,0)</f>
        <v>0</v>
      </c>
      <c r="BG252" s="225">
        <f>IF(N252="zákl. přenesená",J252,0)</f>
        <v>0</v>
      </c>
      <c r="BH252" s="225">
        <f>IF(N252="sníž. přenesená",J252,0)</f>
        <v>0</v>
      </c>
      <c r="BI252" s="225">
        <f>IF(N252="nulová",J252,0)</f>
        <v>0</v>
      </c>
      <c r="BJ252" s="17" t="s">
        <v>108</v>
      </c>
      <c r="BK252" s="225">
        <f>ROUND(I252*H252,2)</f>
        <v>0</v>
      </c>
      <c r="BL252" s="17" t="s">
        <v>219</v>
      </c>
      <c r="BM252" s="224" t="s">
        <v>375</v>
      </c>
    </row>
    <row r="253" spans="1:65" s="14" customFormat="1" ht="10.199999999999999">
      <c r="B253" s="237"/>
      <c r="C253" s="238"/>
      <c r="D253" s="228" t="s">
        <v>140</v>
      </c>
      <c r="E253" s="239" t="s">
        <v>1</v>
      </c>
      <c r="F253" s="240" t="s">
        <v>376</v>
      </c>
      <c r="G253" s="238"/>
      <c r="H253" s="241">
        <v>9</v>
      </c>
      <c r="I253" s="242"/>
      <c r="J253" s="238"/>
      <c r="K253" s="238"/>
      <c r="L253" s="243"/>
      <c r="M253" s="244"/>
      <c r="N253" s="245"/>
      <c r="O253" s="245"/>
      <c r="P253" s="245"/>
      <c r="Q253" s="245"/>
      <c r="R253" s="245"/>
      <c r="S253" s="245"/>
      <c r="T253" s="246"/>
      <c r="AT253" s="247" t="s">
        <v>140</v>
      </c>
      <c r="AU253" s="247" t="s">
        <v>108</v>
      </c>
      <c r="AV253" s="14" t="s">
        <v>108</v>
      </c>
      <c r="AW253" s="14" t="s">
        <v>33</v>
      </c>
      <c r="AX253" s="14" t="s">
        <v>82</v>
      </c>
      <c r="AY253" s="247" t="s">
        <v>131</v>
      </c>
    </row>
    <row r="254" spans="1:65" s="2" customFormat="1" ht="16.5" customHeight="1">
      <c r="A254" s="34"/>
      <c r="B254" s="35"/>
      <c r="C254" s="248" t="s">
        <v>377</v>
      </c>
      <c r="D254" s="248" t="s">
        <v>181</v>
      </c>
      <c r="E254" s="249" t="s">
        <v>378</v>
      </c>
      <c r="F254" s="250" t="s">
        <v>379</v>
      </c>
      <c r="G254" s="251" t="s">
        <v>145</v>
      </c>
      <c r="H254" s="252">
        <v>21.2</v>
      </c>
      <c r="I254" s="253"/>
      <c r="J254" s="254">
        <f>ROUND(I254*H254,2)</f>
        <v>0</v>
      </c>
      <c r="K254" s="255"/>
      <c r="L254" s="256"/>
      <c r="M254" s="257" t="s">
        <v>1</v>
      </c>
      <c r="N254" s="258" t="s">
        <v>43</v>
      </c>
      <c r="O254" s="71"/>
      <c r="P254" s="222">
        <f>O254*H254</f>
        <v>0</v>
      </c>
      <c r="Q254" s="222">
        <v>4.0000000000000001E-3</v>
      </c>
      <c r="R254" s="222">
        <f>Q254*H254</f>
        <v>8.48E-2</v>
      </c>
      <c r="S254" s="222">
        <v>0</v>
      </c>
      <c r="T254" s="223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224" t="s">
        <v>300</v>
      </c>
      <c r="AT254" s="224" t="s">
        <v>181</v>
      </c>
      <c r="AU254" s="224" t="s">
        <v>108</v>
      </c>
      <c r="AY254" s="17" t="s">
        <v>131</v>
      </c>
      <c r="BE254" s="225">
        <f>IF(N254="základní",J254,0)</f>
        <v>0</v>
      </c>
      <c r="BF254" s="225">
        <f>IF(N254="snížená",J254,0)</f>
        <v>0</v>
      </c>
      <c r="BG254" s="225">
        <f>IF(N254="zákl. přenesená",J254,0)</f>
        <v>0</v>
      </c>
      <c r="BH254" s="225">
        <f>IF(N254="sníž. přenesená",J254,0)</f>
        <v>0</v>
      </c>
      <c r="BI254" s="225">
        <f>IF(N254="nulová",J254,0)</f>
        <v>0</v>
      </c>
      <c r="BJ254" s="17" t="s">
        <v>108</v>
      </c>
      <c r="BK254" s="225">
        <f>ROUND(I254*H254,2)</f>
        <v>0</v>
      </c>
      <c r="BL254" s="17" t="s">
        <v>219</v>
      </c>
      <c r="BM254" s="224" t="s">
        <v>380</v>
      </c>
    </row>
    <row r="255" spans="1:65" s="14" customFormat="1" ht="10.199999999999999">
      <c r="B255" s="237"/>
      <c r="C255" s="238"/>
      <c r="D255" s="228" t="s">
        <v>140</v>
      </c>
      <c r="E255" s="239" t="s">
        <v>1</v>
      </c>
      <c r="F255" s="240" t="s">
        <v>381</v>
      </c>
      <c r="G255" s="238"/>
      <c r="H255" s="241">
        <v>12</v>
      </c>
      <c r="I255" s="242"/>
      <c r="J255" s="238"/>
      <c r="K255" s="238"/>
      <c r="L255" s="243"/>
      <c r="M255" s="244"/>
      <c r="N255" s="245"/>
      <c r="O255" s="245"/>
      <c r="P255" s="245"/>
      <c r="Q255" s="245"/>
      <c r="R255" s="245"/>
      <c r="S255" s="245"/>
      <c r="T255" s="246"/>
      <c r="AT255" s="247" t="s">
        <v>140</v>
      </c>
      <c r="AU255" s="247" t="s">
        <v>108</v>
      </c>
      <c r="AV255" s="14" t="s">
        <v>108</v>
      </c>
      <c r="AW255" s="14" t="s">
        <v>33</v>
      </c>
      <c r="AX255" s="14" t="s">
        <v>77</v>
      </c>
      <c r="AY255" s="247" t="s">
        <v>131</v>
      </c>
    </row>
    <row r="256" spans="1:65" s="14" customFormat="1" ht="10.199999999999999">
      <c r="B256" s="237"/>
      <c r="C256" s="238"/>
      <c r="D256" s="228" t="s">
        <v>140</v>
      </c>
      <c r="E256" s="239" t="s">
        <v>1</v>
      </c>
      <c r="F256" s="240" t="s">
        <v>382</v>
      </c>
      <c r="G256" s="238"/>
      <c r="H256" s="241">
        <v>9.1999999999999993</v>
      </c>
      <c r="I256" s="242"/>
      <c r="J256" s="238"/>
      <c r="K256" s="238"/>
      <c r="L256" s="243"/>
      <c r="M256" s="244"/>
      <c r="N256" s="245"/>
      <c r="O256" s="245"/>
      <c r="P256" s="245"/>
      <c r="Q256" s="245"/>
      <c r="R256" s="245"/>
      <c r="S256" s="245"/>
      <c r="T256" s="246"/>
      <c r="AT256" s="247" t="s">
        <v>140</v>
      </c>
      <c r="AU256" s="247" t="s">
        <v>108</v>
      </c>
      <c r="AV256" s="14" t="s">
        <v>108</v>
      </c>
      <c r="AW256" s="14" t="s">
        <v>33</v>
      </c>
      <c r="AX256" s="14" t="s">
        <v>77</v>
      </c>
      <c r="AY256" s="247" t="s">
        <v>131</v>
      </c>
    </row>
    <row r="257" spans="1:65" s="15" customFormat="1" ht="10.199999999999999">
      <c r="B257" s="259"/>
      <c r="C257" s="260"/>
      <c r="D257" s="228" t="s">
        <v>140</v>
      </c>
      <c r="E257" s="261" t="s">
        <v>1</v>
      </c>
      <c r="F257" s="262" t="s">
        <v>216</v>
      </c>
      <c r="G257" s="260"/>
      <c r="H257" s="263">
        <v>21.2</v>
      </c>
      <c r="I257" s="264"/>
      <c r="J257" s="260"/>
      <c r="K257" s="260"/>
      <c r="L257" s="265"/>
      <c r="M257" s="266"/>
      <c r="N257" s="267"/>
      <c r="O257" s="267"/>
      <c r="P257" s="267"/>
      <c r="Q257" s="267"/>
      <c r="R257" s="267"/>
      <c r="S257" s="267"/>
      <c r="T257" s="268"/>
      <c r="AT257" s="269" t="s">
        <v>140</v>
      </c>
      <c r="AU257" s="269" t="s">
        <v>108</v>
      </c>
      <c r="AV257" s="15" t="s">
        <v>138</v>
      </c>
      <c r="AW257" s="15" t="s">
        <v>33</v>
      </c>
      <c r="AX257" s="15" t="s">
        <v>82</v>
      </c>
      <c r="AY257" s="269" t="s">
        <v>131</v>
      </c>
    </row>
    <row r="258" spans="1:65" s="2" customFormat="1" ht="21.75" customHeight="1">
      <c r="A258" s="34"/>
      <c r="B258" s="35"/>
      <c r="C258" s="212" t="s">
        <v>383</v>
      </c>
      <c r="D258" s="212" t="s">
        <v>134</v>
      </c>
      <c r="E258" s="213" t="s">
        <v>384</v>
      </c>
      <c r="F258" s="214" t="s">
        <v>385</v>
      </c>
      <c r="G258" s="215" t="s">
        <v>270</v>
      </c>
      <c r="H258" s="216">
        <v>10</v>
      </c>
      <c r="I258" s="217"/>
      <c r="J258" s="218">
        <f>ROUND(I258*H258,2)</f>
        <v>0</v>
      </c>
      <c r="K258" s="219"/>
      <c r="L258" s="39"/>
      <c r="M258" s="220" t="s">
        <v>1</v>
      </c>
      <c r="N258" s="221" t="s">
        <v>43</v>
      </c>
      <c r="O258" s="71"/>
      <c r="P258" s="222">
        <f>O258*H258</f>
        <v>0</v>
      </c>
      <c r="Q258" s="222">
        <v>0</v>
      </c>
      <c r="R258" s="222">
        <f>Q258*H258</f>
        <v>0</v>
      </c>
      <c r="S258" s="222">
        <v>0</v>
      </c>
      <c r="T258" s="223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224" t="s">
        <v>219</v>
      </c>
      <c r="AT258" s="224" t="s">
        <v>134</v>
      </c>
      <c r="AU258" s="224" t="s">
        <v>108</v>
      </c>
      <c r="AY258" s="17" t="s">
        <v>131</v>
      </c>
      <c r="BE258" s="225">
        <f>IF(N258="základní",J258,0)</f>
        <v>0</v>
      </c>
      <c r="BF258" s="225">
        <f>IF(N258="snížená",J258,0)</f>
        <v>0</v>
      </c>
      <c r="BG258" s="225">
        <f>IF(N258="zákl. přenesená",J258,0)</f>
        <v>0</v>
      </c>
      <c r="BH258" s="225">
        <f>IF(N258="sníž. přenesená",J258,0)</f>
        <v>0</v>
      </c>
      <c r="BI258" s="225">
        <f>IF(N258="nulová",J258,0)</f>
        <v>0</v>
      </c>
      <c r="BJ258" s="17" t="s">
        <v>108</v>
      </c>
      <c r="BK258" s="225">
        <f>ROUND(I258*H258,2)</f>
        <v>0</v>
      </c>
      <c r="BL258" s="17" t="s">
        <v>219</v>
      </c>
      <c r="BM258" s="224" t="s">
        <v>386</v>
      </c>
    </row>
    <row r="259" spans="1:65" s="14" customFormat="1" ht="10.199999999999999">
      <c r="B259" s="237"/>
      <c r="C259" s="238"/>
      <c r="D259" s="228" t="s">
        <v>140</v>
      </c>
      <c r="E259" s="239" t="s">
        <v>1</v>
      </c>
      <c r="F259" s="240" t="s">
        <v>387</v>
      </c>
      <c r="G259" s="238"/>
      <c r="H259" s="241">
        <v>5</v>
      </c>
      <c r="I259" s="242"/>
      <c r="J259" s="238"/>
      <c r="K259" s="238"/>
      <c r="L259" s="243"/>
      <c r="M259" s="244"/>
      <c r="N259" s="245"/>
      <c r="O259" s="245"/>
      <c r="P259" s="245"/>
      <c r="Q259" s="245"/>
      <c r="R259" s="245"/>
      <c r="S259" s="245"/>
      <c r="T259" s="246"/>
      <c r="AT259" s="247" t="s">
        <v>140</v>
      </c>
      <c r="AU259" s="247" t="s">
        <v>108</v>
      </c>
      <c r="AV259" s="14" t="s">
        <v>108</v>
      </c>
      <c r="AW259" s="14" t="s">
        <v>33</v>
      </c>
      <c r="AX259" s="14" t="s">
        <v>77</v>
      </c>
      <c r="AY259" s="247" t="s">
        <v>131</v>
      </c>
    </row>
    <row r="260" spans="1:65" s="14" customFormat="1" ht="10.199999999999999">
      <c r="B260" s="237"/>
      <c r="C260" s="238"/>
      <c r="D260" s="228" t="s">
        <v>140</v>
      </c>
      <c r="E260" s="239" t="s">
        <v>1</v>
      </c>
      <c r="F260" s="240" t="s">
        <v>388</v>
      </c>
      <c r="G260" s="238"/>
      <c r="H260" s="241">
        <v>5</v>
      </c>
      <c r="I260" s="242"/>
      <c r="J260" s="238"/>
      <c r="K260" s="238"/>
      <c r="L260" s="243"/>
      <c r="M260" s="244"/>
      <c r="N260" s="245"/>
      <c r="O260" s="245"/>
      <c r="P260" s="245"/>
      <c r="Q260" s="245"/>
      <c r="R260" s="245"/>
      <c r="S260" s="245"/>
      <c r="T260" s="246"/>
      <c r="AT260" s="247" t="s">
        <v>140</v>
      </c>
      <c r="AU260" s="247" t="s">
        <v>108</v>
      </c>
      <c r="AV260" s="14" t="s">
        <v>108</v>
      </c>
      <c r="AW260" s="14" t="s">
        <v>33</v>
      </c>
      <c r="AX260" s="14" t="s">
        <v>77</v>
      </c>
      <c r="AY260" s="247" t="s">
        <v>131</v>
      </c>
    </row>
    <row r="261" spans="1:65" s="15" customFormat="1" ht="10.199999999999999">
      <c r="B261" s="259"/>
      <c r="C261" s="260"/>
      <c r="D261" s="228" t="s">
        <v>140</v>
      </c>
      <c r="E261" s="261" t="s">
        <v>1</v>
      </c>
      <c r="F261" s="262" t="s">
        <v>216</v>
      </c>
      <c r="G261" s="260"/>
      <c r="H261" s="263">
        <v>10</v>
      </c>
      <c r="I261" s="264"/>
      <c r="J261" s="260"/>
      <c r="K261" s="260"/>
      <c r="L261" s="265"/>
      <c r="M261" s="266"/>
      <c r="N261" s="267"/>
      <c r="O261" s="267"/>
      <c r="P261" s="267"/>
      <c r="Q261" s="267"/>
      <c r="R261" s="267"/>
      <c r="S261" s="267"/>
      <c r="T261" s="268"/>
      <c r="AT261" s="269" t="s">
        <v>140</v>
      </c>
      <c r="AU261" s="269" t="s">
        <v>108</v>
      </c>
      <c r="AV261" s="15" t="s">
        <v>138</v>
      </c>
      <c r="AW261" s="15" t="s">
        <v>33</v>
      </c>
      <c r="AX261" s="15" t="s">
        <v>82</v>
      </c>
      <c r="AY261" s="269" t="s">
        <v>131</v>
      </c>
    </row>
    <row r="262" spans="1:65" s="2" customFormat="1" ht="21.75" customHeight="1">
      <c r="A262" s="34"/>
      <c r="B262" s="35"/>
      <c r="C262" s="212" t="s">
        <v>389</v>
      </c>
      <c r="D262" s="212" t="s">
        <v>134</v>
      </c>
      <c r="E262" s="213" t="s">
        <v>390</v>
      </c>
      <c r="F262" s="214" t="s">
        <v>391</v>
      </c>
      <c r="G262" s="215" t="s">
        <v>270</v>
      </c>
      <c r="H262" s="216">
        <v>8</v>
      </c>
      <c r="I262" s="217"/>
      <c r="J262" s="218">
        <f>ROUND(I262*H262,2)</f>
        <v>0</v>
      </c>
      <c r="K262" s="219"/>
      <c r="L262" s="39"/>
      <c r="M262" s="220" t="s">
        <v>1</v>
      </c>
      <c r="N262" s="221" t="s">
        <v>43</v>
      </c>
      <c r="O262" s="71"/>
      <c r="P262" s="222">
        <f>O262*H262</f>
        <v>0</v>
      </c>
      <c r="Q262" s="222">
        <v>0</v>
      </c>
      <c r="R262" s="222">
        <f>Q262*H262</f>
        <v>0</v>
      </c>
      <c r="S262" s="222">
        <v>0</v>
      </c>
      <c r="T262" s="223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224" t="s">
        <v>219</v>
      </c>
      <c r="AT262" s="224" t="s">
        <v>134</v>
      </c>
      <c r="AU262" s="224" t="s">
        <v>108</v>
      </c>
      <c r="AY262" s="17" t="s">
        <v>131</v>
      </c>
      <c r="BE262" s="225">
        <f>IF(N262="základní",J262,0)</f>
        <v>0</v>
      </c>
      <c r="BF262" s="225">
        <f>IF(N262="snížená",J262,0)</f>
        <v>0</v>
      </c>
      <c r="BG262" s="225">
        <f>IF(N262="zákl. přenesená",J262,0)</f>
        <v>0</v>
      </c>
      <c r="BH262" s="225">
        <f>IF(N262="sníž. přenesená",J262,0)</f>
        <v>0</v>
      </c>
      <c r="BI262" s="225">
        <f>IF(N262="nulová",J262,0)</f>
        <v>0</v>
      </c>
      <c r="BJ262" s="17" t="s">
        <v>108</v>
      </c>
      <c r="BK262" s="225">
        <f>ROUND(I262*H262,2)</f>
        <v>0</v>
      </c>
      <c r="BL262" s="17" t="s">
        <v>219</v>
      </c>
      <c r="BM262" s="224" t="s">
        <v>392</v>
      </c>
    </row>
    <row r="263" spans="1:65" s="14" customFormat="1" ht="10.199999999999999">
      <c r="B263" s="237"/>
      <c r="C263" s="238"/>
      <c r="D263" s="228" t="s">
        <v>140</v>
      </c>
      <c r="E263" s="239" t="s">
        <v>1</v>
      </c>
      <c r="F263" s="240" t="s">
        <v>393</v>
      </c>
      <c r="G263" s="238"/>
      <c r="H263" s="241">
        <v>5</v>
      </c>
      <c r="I263" s="242"/>
      <c r="J263" s="238"/>
      <c r="K263" s="238"/>
      <c r="L263" s="243"/>
      <c r="M263" s="244"/>
      <c r="N263" s="245"/>
      <c r="O263" s="245"/>
      <c r="P263" s="245"/>
      <c r="Q263" s="245"/>
      <c r="R263" s="245"/>
      <c r="S263" s="245"/>
      <c r="T263" s="246"/>
      <c r="AT263" s="247" t="s">
        <v>140</v>
      </c>
      <c r="AU263" s="247" t="s">
        <v>108</v>
      </c>
      <c r="AV263" s="14" t="s">
        <v>108</v>
      </c>
      <c r="AW263" s="14" t="s">
        <v>33</v>
      </c>
      <c r="AX263" s="14" t="s">
        <v>77</v>
      </c>
      <c r="AY263" s="247" t="s">
        <v>131</v>
      </c>
    </row>
    <row r="264" spans="1:65" s="14" customFormat="1" ht="10.199999999999999">
      <c r="B264" s="237"/>
      <c r="C264" s="238"/>
      <c r="D264" s="228" t="s">
        <v>140</v>
      </c>
      <c r="E264" s="239" t="s">
        <v>1</v>
      </c>
      <c r="F264" s="240" t="s">
        <v>394</v>
      </c>
      <c r="G264" s="238"/>
      <c r="H264" s="241">
        <v>3</v>
      </c>
      <c r="I264" s="242"/>
      <c r="J264" s="238"/>
      <c r="K264" s="238"/>
      <c r="L264" s="243"/>
      <c r="M264" s="244"/>
      <c r="N264" s="245"/>
      <c r="O264" s="245"/>
      <c r="P264" s="245"/>
      <c r="Q264" s="245"/>
      <c r="R264" s="245"/>
      <c r="S264" s="245"/>
      <c r="T264" s="246"/>
      <c r="AT264" s="247" t="s">
        <v>140</v>
      </c>
      <c r="AU264" s="247" t="s">
        <v>108</v>
      </c>
      <c r="AV264" s="14" t="s">
        <v>108</v>
      </c>
      <c r="AW264" s="14" t="s">
        <v>33</v>
      </c>
      <c r="AX264" s="14" t="s">
        <v>77</v>
      </c>
      <c r="AY264" s="247" t="s">
        <v>131</v>
      </c>
    </row>
    <row r="265" spans="1:65" s="15" customFormat="1" ht="10.199999999999999">
      <c r="B265" s="259"/>
      <c r="C265" s="260"/>
      <c r="D265" s="228" t="s">
        <v>140</v>
      </c>
      <c r="E265" s="261" t="s">
        <v>1</v>
      </c>
      <c r="F265" s="262" t="s">
        <v>216</v>
      </c>
      <c r="G265" s="260"/>
      <c r="H265" s="263">
        <v>8</v>
      </c>
      <c r="I265" s="264"/>
      <c r="J265" s="260"/>
      <c r="K265" s="260"/>
      <c r="L265" s="265"/>
      <c r="M265" s="266"/>
      <c r="N265" s="267"/>
      <c r="O265" s="267"/>
      <c r="P265" s="267"/>
      <c r="Q265" s="267"/>
      <c r="R265" s="267"/>
      <c r="S265" s="267"/>
      <c r="T265" s="268"/>
      <c r="AT265" s="269" t="s">
        <v>140</v>
      </c>
      <c r="AU265" s="269" t="s">
        <v>108</v>
      </c>
      <c r="AV265" s="15" t="s">
        <v>138</v>
      </c>
      <c r="AW265" s="15" t="s">
        <v>33</v>
      </c>
      <c r="AX265" s="15" t="s">
        <v>82</v>
      </c>
      <c r="AY265" s="269" t="s">
        <v>131</v>
      </c>
    </row>
    <row r="266" spans="1:65" s="2" customFormat="1" ht="16.5" customHeight="1">
      <c r="A266" s="34"/>
      <c r="B266" s="35"/>
      <c r="C266" s="248" t="s">
        <v>395</v>
      </c>
      <c r="D266" s="248" t="s">
        <v>181</v>
      </c>
      <c r="E266" s="249" t="s">
        <v>396</v>
      </c>
      <c r="F266" s="250" t="s">
        <v>397</v>
      </c>
      <c r="G266" s="251" t="s">
        <v>145</v>
      </c>
      <c r="H266" s="252">
        <v>18.3</v>
      </c>
      <c r="I266" s="253"/>
      <c r="J266" s="254">
        <f>ROUND(I266*H266,2)</f>
        <v>0</v>
      </c>
      <c r="K266" s="255"/>
      <c r="L266" s="256"/>
      <c r="M266" s="257" t="s">
        <v>1</v>
      </c>
      <c r="N266" s="258" t="s">
        <v>43</v>
      </c>
      <c r="O266" s="71"/>
      <c r="P266" s="222">
        <f>O266*H266</f>
        <v>0</v>
      </c>
      <c r="Q266" s="222">
        <v>6.0000000000000001E-3</v>
      </c>
      <c r="R266" s="222">
        <f>Q266*H266</f>
        <v>0.10980000000000001</v>
      </c>
      <c r="S266" s="222">
        <v>0</v>
      </c>
      <c r="T266" s="223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224" t="s">
        <v>300</v>
      </c>
      <c r="AT266" s="224" t="s">
        <v>181</v>
      </c>
      <c r="AU266" s="224" t="s">
        <v>108</v>
      </c>
      <c r="AY266" s="17" t="s">
        <v>131</v>
      </c>
      <c r="BE266" s="225">
        <f>IF(N266="základní",J266,0)</f>
        <v>0</v>
      </c>
      <c r="BF266" s="225">
        <f>IF(N266="snížená",J266,0)</f>
        <v>0</v>
      </c>
      <c r="BG266" s="225">
        <f>IF(N266="zákl. přenesená",J266,0)</f>
        <v>0</v>
      </c>
      <c r="BH266" s="225">
        <f>IF(N266="sníž. přenesená",J266,0)</f>
        <v>0</v>
      </c>
      <c r="BI266" s="225">
        <f>IF(N266="nulová",J266,0)</f>
        <v>0</v>
      </c>
      <c r="BJ266" s="17" t="s">
        <v>108</v>
      </c>
      <c r="BK266" s="225">
        <f>ROUND(I266*H266,2)</f>
        <v>0</v>
      </c>
      <c r="BL266" s="17" t="s">
        <v>219</v>
      </c>
      <c r="BM266" s="224" t="s">
        <v>398</v>
      </c>
    </row>
    <row r="267" spans="1:65" s="14" customFormat="1" ht="10.199999999999999">
      <c r="B267" s="237"/>
      <c r="C267" s="238"/>
      <c r="D267" s="228" t="s">
        <v>140</v>
      </c>
      <c r="E267" s="239" t="s">
        <v>1</v>
      </c>
      <c r="F267" s="240" t="s">
        <v>399</v>
      </c>
      <c r="G267" s="238"/>
      <c r="H267" s="241">
        <v>7.1</v>
      </c>
      <c r="I267" s="242"/>
      <c r="J267" s="238"/>
      <c r="K267" s="238"/>
      <c r="L267" s="243"/>
      <c r="M267" s="244"/>
      <c r="N267" s="245"/>
      <c r="O267" s="245"/>
      <c r="P267" s="245"/>
      <c r="Q267" s="245"/>
      <c r="R267" s="245"/>
      <c r="S267" s="245"/>
      <c r="T267" s="246"/>
      <c r="AT267" s="247" t="s">
        <v>140</v>
      </c>
      <c r="AU267" s="247" t="s">
        <v>108</v>
      </c>
      <c r="AV267" s="14" t="s">
        <v>108</v>
      </c>
      <c r="AW267" s="14" t="s">
        <v>33</v>
      </c>
      <c r="AX267" s="14" t="s">
        <v>77</v>
      </c>
      <c r="AY267" s="247" t="s">
        <v>131</v>
      </c>
    </row>
    <row r="268" spans="1:65" s="14" customFormat="1" ht="10.199999999999999">
      <c r="B268" s="237"/>
      <c r="C268" s="238"/>
      <c r="D268" s="228" t="s">
        <v>140</v>
      </c>
      <c r="E268" s="239" t="s">
        <v>1</v>
      </c>
      <c r="F268" s="240" t="s">
        <v>400</v>
      </c>
      <c r="G268" s="238"/>
      <c r="H268" s="241">
        <v>11.2</v>
      </c>
      <c r="I268" s="242"/>
      <c r="J268" s="238"/>
      <c r="K268" s="238"/>
      <c r="L268" s="243"/>
      <c r="M268" s="244"/>
      <c r="N268" s="245"/>
      <c r="O268" s="245"/>
      <c r="P268" s="245"/>
      <c r="Q268" s="245"/>
      <c r="R268" s="245"/>
      <c r="S268" s="245"/>
      <c r="T268" s="246"/>
      <c r="AT268" s="247" t="s">
        <v>140</v>
      </c>
      <c r="AU268" s="247" t="s">
        <v>108</v>
      </c>
      <c r="AV268" s="14" t="s">
        <v>108</v>
      </c>
      <c r="AW268" s="14" t="s">
        <v>33</v>
      </c>
      <c r="AX268" s="14" t="s">
        <v>77</v>
      </c>
      <c r="AY268" s="247" t="s">
        <v>131</v>
      </c>
    </row>
    <row r="269" spans="1:65" s="15" customFormat="1" ht="10.199999999999999">
      <c r="B269" s="259"/>
      <c r="C269" s="260"/>
      <c r="D269" s="228" t="s">
        <v>140</v>
      </c>
      <c r="E269" s="261" t="s">
        <v>1</v>
      </c>
      <c r="F269" s="262" t="s">
        <v>216</v>
      </c>
      <c r="G269" s="260"/>
      <c r="H269" s="263">
        <v>18.3</v>
      </c>
      <c r="I269" s="264"/>
      <c r="J269" s="260"/>
      <c r="K269" s="260"/>
      <c r="L269" s="265"/>
      <c r="M269" s="266"/>
      <c r="N269" s="267"/>
      <c r="O269" s="267"/>
      <c r="P269" s="267"/>
      <c r="Q269" s="267"/>
      <c r="R269" s="267"/>
      <c r="S269" s="267"/>
      <c r="T269" s="268"/>
      <c r="AT269" s="269" t="s">
        <v>140</v>
      </c>
      <c r="AU269" s="269" t="s">
        <v>108</v>
      </c>
      <c r="AV269" s="15" t="s">
        <v>138</v>
      </c>
      <c r="AW269" s="15" t="s">
        <v>33</v>
      </c>
      <c r="AX269" s="15" t="s">
        <v>82</v>
      </c>
      <c r="AY269" s="269" t="s">
        <v>131</v>
      </c>
    </row>
    <row r="270" spans="1:65" s="2" customFormat="1" ht="16.5" customHeight="1">
      <c r="A270" s="34"/>
      <c r="B270" s="35"/>
      <c r="C270" s="248" t="s">
        <v>401</v>
      </c>
      <c r="D270" s="248" t="s">
        <v>181</v>
      </c>
      <c r="E270" s="249" t="s">
        <v>402</v>
      </c>
      <c r="F270" s="250" t="s">
        <v>403</v>
      </c>
      <c r="G270" s="251" t="s">
        <v>145</v>
      </c>
      <c r="H270" s="252">
        <v>14.7</v>
      </c>
      <c r="I270" s="253"/>
      <c r="J270" s="254">
        <f>ROUND(I270*H270,2)</f>
        <v>0</v>
      </c>
      <c r="K270" s="255"/>
      <c r="L270" s="256"/>
      <c r="M270" s="257" t="s">
        <v>1</v>
      </c>
      <c r="N270" s="258" t="s">
        <v>43</v>
      </c>
      <c r="O270" s="71"/>
      <c r="P270" s="222">
        <f>O270*H270</f>
        <v>0</v>
      </c>
      <c r="Q270" s="222">
        <v>7.0000000000000001E-3</v>
      </c>
      <c r="R270" s="222">
        <f>Q270*H270</f>
        <v>0.10289999999999999</v>
      </c>
      <c r="S270" s="222">
        <v>0</v>
      </c>
      <c r="T270" s="223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224" t="s">
        <v>300</v>
      </c>
      <c r="AT270" s="224" t="s">
        <v>181</v>
      </c>
      <c r="AU270" s="224" t="s">
        <v>108</v>
      </c>
      <c r="AY270" s="17" t="s">
        <v>131</v>
      </c>
      <c r="BE270" s="225">
        <f>IF(N270="základní",J270,0)</f>
        <v>0</v>
      </c>
      <c r="BF270" s="225">
        <f>IF(N270="snížená",J270,0)</f>
        <v>0</v>
      </c>
      <c r="BG270" s="225">
        <f>IF(N270="zákl. přenesená",J270,0)</f>
        <v>0</v>
      </c>
      <c r="BH270" s="225">
        <f>IF(N270="sníž. přenesená",J270,0)</f>
        <v>0</v>
      </c>
      <c r="BI270" s="225">
        <f>IF(N270="nulová",J270,0)</f>
        <v>0</v>
      </c>
      <c r="BJ270" s="17" t="s">
        <v>108</v>
      </c>
      <c r="BK270" s="225">
        <f>ROUND(I270*H270,2)</f>
        <v>0</v>
      </c>
      <c r="BL270" s="17" t="s">
        <v>219</v>
      </c>
      <c r="BM270" s="224" t="s">
        <v>404</v>
      </c>
    </row>
    <row r="271" spans="1:65" s="14" customFormat="1" ht="10.199999999999999">
      <c r="B271" s="237"/>
      <c r="C271" s="238"/>
      <c r="D271" s="228" t="s">
        <v>140</v>
      </c>
      <c r="E271" s="239" t="s">
        <v>1</v>
      </c>
      <c r="F271" s="240" t="s">
        <v>405</v>
      </c>
      <c r="G271" s="238"/>
      <c r="H271" s="241">
        <v>14.7</v>
      </c>
      <c r="I271" s="242"/>
      <c r="J271" s="238"/>
      <c r="K271" s="238"/>
      <c r="L271" s="243"/>
      <c r="M271" s="244"/>
      <c r="N271" s="245"/>
      <c r="O271" s="245"/>
      <c r="P271" s="245"/>
      <c r="Q271" s="245"/>
      <c r="R271" s="245"/>
      <c r="S271" s="245"/>
      <c r="T271" s="246"/>
      <c r="AT271" s="247" t="s">
        <v>140</v>
      </c>
      <c r="AU271" s="247" t="s">
        <v>108</v>
      </c>
      <c r="AV271" s="14" t="s">
        <v>108</v>
      </c>
      <c r="AW271" s="14" t="s">
        <v>33</v>
      </c>
      <c r="AX271" s="14" t="s">
        <v>82</v>
      </c>
      <c r="AY271" s="247" t="s">
        <v>131</v>
      </c>
    </row>
    <row r="272" spans="1:65" s="2" customFormat="1" ht="21.75" customHeight="1">
      <c r="A272" s="34"/>
      <c r="B272" s="35"/>
      <c r="C272" s="248" t="s">
        <v>406</v>
      </c>
      <c r="D272" s="248" t="s">
        <v>181</v>
      </c>
      <c r="E272" s="249" t="s">
        <v>407</v>
      </c>
      <c r="F272" s="250" t="s">
        <v>408</v>
      </c>
      <c r="G272" s="251" t="s">
        <v>270</v>
      </c>
      <c r="H272" s="252">
        <v>72</v>
      </c>
      <c r="I272" s="253"/>
      <c r="J272" s="254">
        <f>ROUND(I272*H272,2)</f>
        <v>0</v>
      </c>
      <c r="K272" s="255"/>
      <c r="L272" s="256"/>
      <c r="M272" s="257" t="s">
        <v>1</v>
      </c>
      <c r="N272" s="258" t="s">
        <v>43</v>
      </c>
      <c r="O272" s="71"/>
      <c r="P272" s="222">
        <f>O272*H272</f>
        <v>0</v>
      </c>
      <c r="Q272" s="222">
        <v>6.0000000000000002E-5</v>
      </c>
      <c r="R272" s="222">
        <f>Q272*H272</f>
        <v>4.3200000000000001E-3</v>
      </c>
      <c r="S272" s="222">
        <v>0</v>
      </c>
      <c r="T272" s="223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224" t="s">
        <v>300</v>
      </c>
      <c r="AT272" s="224" t="s">
        <v>181</v>
      </c>
      <c r="AU272" s="224" t="s">
        <v>108</v>
      </c>
      <c r="AY272" s="17" t="s">
        <v>131</v>
      </c>
      <c r="BE272" s="225">
        <f>IF(N272="základní",J272,0)</f>
        <v>0</v>
      </c>
      <c r="BF272" s="225">
        <f>IF(N272="snížená",J272,0)</f>
        <v>0</v>
      </c>
      <c r="BG272" s="225">
        <f>IF(N272="zákl. přenesená",J272,0)</f>
        <v>0</v>
      </c>
      <c r="BH272" s="225">
        <f>IF(N272="sníž. přenesená",J272,0)</f>
        <v>0</v>
      </c>
      <c r="BI272" s="225">
        <f>IF(N272="nulová",J272,0)</f>
        <v>0</v>
      </c>
      <c r="BJ272" s="17" t="s">
        <v>108</v>
      </c>
      <c r="BK272" s="225">
        <f>ROUND(I272*H272,2)</f>
        <v>0</v>
      </c>
      <c r="BL272" s="17" t="s">
        <v>219</v>
      </c>
      <c r="BM272" s="224" t="s">
        <v>409</v>
      </c>
    </row>
    <row r="273" spans="1:65" s="14" customFormat="1" ht="10.199999999999999">
      <c r="B273" s="237"/>
      <c r="C273" s="238"/>
      <c r="D273" s="228" t="s">
        <v>140</v>
      </c>
      <c r="E273" s="239" t="s">
        <v>1</v>
      </c>
      <c r="F273" s="240" t="s">
        <v>272</v>
      </c>
      <c r="G273" s="238"/>
      <c r="H273" s="241">
        <v>72</v>
      </c>
      <c r="I273" s="242"/>
      <c r="J273" s="238"/>
      <c r="K273" s="238"/>
      <c r="L273" s="243"/>
      <c r="M273" s="244"/>
      <c r="N273" s="245"/>
      <c r="O273" s="245"/>
      <c r="P273" s="245"/>
      <c r="Q273" s="245"/>
      <c r="R273" s="245"/>
      <c r="S273" s="245"/>
      <c r="T273" s="246"/>
      <c r="AT273" s="247" t="s">
        <v>140</v>
      </c>
      <c r="AU273" s="247" t="s">
        <v>108</v>
      </c>
      <c r="AV273" s="14" t="s">
        <v>108</v>
      </c>
      <c r="AW273" s="14" t="s">
        <v>33</v>
      </c>
      <c r="AX273" s="14" t="s">
        <v>82</v>
      </c>
      <c r="AY273" s="247" t="s">
        <v>131</v>
      </c>
    </row>
    <row r="274" spans="1:65" s="2" customFormat="1" ht="21.75" customHeight="1">
      <c r="A274" s="34"/>
      <c r="B274" s="35"/>
      <c r="C274" s="212" t="s">
        <v>410</v>
      </c>
      <c r="D274" s="212" t="s">
        <v>134</v>
      </c>
      <c r="E274" s="213" t="s">
        <v>411</v>
      </c>
      <c r="F274" s="214" t="s">
        <v>412</v>
      </c>
      <c r="G274" s="215" t="s">
        <v>413</v>
      </c>
      <c r="H274" s="270"/>
      <c r="I274" s="217"/>
      <c r="J274" s="218">
        <f>ROUND(I274*H274,2)</f>
        <v>0</v>
      </c>
      <c r="K274" s="219"/>
      <c r="L274" s="39"/>
      <c r="M274" s="220" t="s">
        <v>1</v>
      </c>
      <c r="N274" s="221" t="s">
        <v>43</v>
      </c>
      <c r="O274" s="71"/>
      <c r="P274" s="222">
        <f>O274*H274</f>
        <v>0</v>
      </c>
      <c r="Q274" s="222">
        <v>0</v>
      </c>
      <c r="R274" s="222">
        <f>Q274*H274</f>
        <v>0</v>
      </c>
      <c r="S274" s="222">
        <v>0</v>
      </c>
      <c r="T274" s="223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224" t="s">
        <v>219</v>
      </c>
      <c r="AT274" s="224" t="s">
        <v>134</v>
      </c>
      <c r="AU274" s="224" t="s">
        <v>108</v>
      </c>
      <c r="AY274" s="17" t="s">
        <v>131</v>
      </c>
      <c r="BE274" s="225">
        <f>IF(N274="základní",J274,0)</f>
        <v>0</v>
      </c>
      <c r="BF274" s="225">
        <f>IF(N274="snížená",J274,0)</f>
        <v>0</v>
      </c>
      <c r="BG274" s="225">
        <f>IF(N274="zákl. přenesená",J274,0)</f>
        <v>0</v>
      </c>
      <c r="BH274" s="225">
        <f>IF(N274="sníž. přenesená",J274,0)</f>
        <v>0</v>
      </c>
      <c r="BI274" s="225">
        <f>IF(N274="nulová",J274,0)</f>
        <v>0</v>
      </c>
      <c r="BJ274" s="17" t="s">
        <v>108</v>
      </c>
      <c r="BK274" s="225">
        <f>ROUND(I274*H274,2)</f>
        <v>0</v>
      </c>
      <c r="BL274" s="17" t="s">
        <v>219</v>
      </c>
      <c r="BM274" s="224" t="s">
        <v>414</v>
      </c>
    </row>
    <row r="275" spans="1:65" s="12" customFormat="1" ht="22.8" customHeight="1">
      <c r="B275" s="196"/>
      <c r="C275" s="197"/>
      <c r="D275" s="198" t="s">
        <v>76</v>
      </c>
      <c r="E275" s="210" t="s">
        <v>415</v>
      </c>
      <c r="F275" s="210" t="s">
        <v>416</v>
      </c>
      <c r="G275" s="197"/>
      <c r="H275" s="197"/>
      <c r="I275" s="200"/>
      <c r="J275" s="211">
        <f>BK275</f>
        <v>0</v>
      </c>
      <c r="K275" s="197"/>
      <c r="L275" s="202"/>
      <c r="M275" s="203"/>
      <c r="N275" s="204"/>
      <c r="O275" s="204"/>
      <c r="P275" s="205">
        <f>SUM(P276:P289)</f>
        <v>0</v>
      </c>
      <c r="Q275" s="204"/>
      <c r="R275" s="205">
        <f>SUM(R276:R289)</f>
        <v>5.2920000000000002E-2</v>
      </c>
      <c r="S275" s="204"/>
      <c r="T275" s="206">
        <f>SUM(T276:T289)</f>
        <v>1.6199999999999999E-2</v>
      </c>
      <c r="AR275" s="207" t="s">
        <v>108</v>
      </c>
      <c r="AT275" s="208" t="s">
        <v>76</v>
      </c>
      <c r="AU275" s="208" t="s">
        <v>82</v>
      </c>
      <c r="AY275" s="207" t="s">
        <v>131</v>
      </c>
      <c r="BK275" s="209">
        <f>SUM(BK276:BK289)</f>
        <v>0</v>
      </c>
    </row>
    <row r="276" spans="1:65" s="2" customFormat="1" ht="21.75" customHeight="1">
      <c r="A276" s="34"/>
      <c r="B276" s="35"/>
      <c r="C276" s="212" t="s">
        <v>417</v>
      </c>
      <c r="D276" s="212" t="s">
        <v>134</v>
      </c>
      <c r="E276" s="213" t="s">
        <v>418</v>
      </c>
      <c r="F276" s="214" t="s">
        <v>419</v>
      </c>
      <c r="G276" s="215" t="s">
        <v>137</v>
      </c>
      <c r="H276" s="216">
        <v>108</v>
      </c>
      <c r="I276" s="217"/>
      <c r="J276" s="218">
        <f>ROUND(I276*H276,2)</f>
        <v>0</v>
      </c>
      <c r="K276" s="219"/>
      <c r="L276" s="39"/>
      <c r="M276" s="220" t="s">
        <v>1</v>
      </c>
      <c r="N276" s="221" t="s">
        <v>43</v>
      </c>
      <c r="O276" s="71"/>
      <c r="P276" s="222">
        <f>O276*H276</f>
        <v>0</v>
      </c>
      <c r="Q276" s="222">
        <v>0</v>
      </c>
      <c r="R276" s="222">
        <f>Q276*H276</f>
        <v>0</v>
      </c>
      <c r="S276" s="222">
        <v>1.4999999999999999E-4</v>
      </c>
      <c r="T276" s="223">
        <f>S276*H276</f>
        <v>1.6199999999999999E-2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224" t="s">
        <v>219</v>
      </c>
      <c r="AT276" s="224" t="s">
        <v>134</v>
      </c>
      <c r="AU276" s="224" t="s">
        <v>108</v>
      </c>
      <c r="AY276" s="17" t="s">
        <v>131</v>
      </c>
      <c r="BE276" s="225">
        <f>IF(N276="základní",J276,0)</f>
        <v>0</v>
      </c>
      <c r="BF276" s="225">
        <f>IF(N276="snížená",J276,0)</f>
        <v>0</v>
      </c>
      <c r="BG276" s="225">
        <f>IF(N276="zákl. přenesená",J276,0)</f>
        <v>0</v>
      </c>
      <c r="BH276" s="225">
        <f>IF(N276="sníž. přenesená",J276,0)</f>
        <v>0</v>
      </c>
      <c r="BI276" s="225">
        <f>IF(N276="nulová",J276,0)</f>
        <v>0</v>
      </c>
      <c r="BJ276" s="17" t="s">
        <v>108</v>
      </c>
      <c r="BK276" s="225">
        <f>ROUND(I276*H276,2)</f>
        <v>0</v>
      </c>
      <c r="BL276" s="17" t="s">
        <v>219</v>
      </c>
      <c r="BM276" s="224" t="s">
        <v>420</v>
      </c>
    </row>
    <row r="277" spans="1:65" s="13" customFormat="1" ht="10.199999999999999">
      <c r="B277" s="226"/>
      <c r="C277" s="227"/>
      <c r="D277" s="228" t="s">
        <v>140</v>
      </c>
      <c r="E277" s="229" t="s">
        <v>1</v>
      </c>
      <c r="F277" s="230" t="s">
        <v>421</v>
      </c>
      <c r="G277" s="227"/>
      <c r="H277" s="229" t="s">
        <v>1</v>
      </c>
      <c r="I277" s="231"/>
      <c r="J277" s="227"/>
      <c r="K277" s="227"/>
      <c r="L277" s="232"/>
      <c r="M277" s="233"/>
      <c r="N277" s="234"/>
      <c r="O277" s="234"/>
      <c r="P277" s="234"/>
      <c r="Q277" s="234"/>
      <c r="R277" s="234"/>
      <c r="S277" s="234"/>
      <c r="T277" s="235"/>
      <c r="AT277" s="236" t="s">
        <v>140</v>
      </c>
      <c r="AU277" s="236" t="s">
        <v>108</v>
      </c>
      <c r="AV277" s="13" t="s">
        <v>82</v>
      </c>
      <c r="AW277" s="13" t="s">
        <v>33</v>
      </c>
      <c r="AX277" s="13" t="s">
        <v>77</v>
      </c>
      <c r="AY277" s="236" t="s">
        <v>131</v>
      </c>
    </row>
    <row r="278" spans="1:65" s="14" customFormat="1" ht="10.199999999999999">
      <c r="B278" s="237"/>
      <c r="C278" s="238"/>
      <c r="D278" s="228" t="s">
        <v>140</v>
      </c>
      <c r="E278" s="239" t="s">
        <v>1</v>
      </c>
      <c r="F278" s="240" t="s">
        <v>422</v>
      </c>
      <c r="G278" s="238"/>
      <c r="H278" s="241">
        <v>108</v>
      </c>
      <c r="I278" s="242"/>
      <c r="J278" s="238"/>
      <c r="K278" s="238"/>
      <c r="L278" s="243"/>
      <c r="M278" s="244"/>
      <c r="N278" s="245"/>
      <c r="O278" s="245"/>
      <c r="P278" s="245"/>
      <c r="Q278" s="245"/>
      <c r="R278" s="245"/>
      <c r="S278" s="245"/>
      <c r="T278" s="246"/>
      <c r="AT278" s="247" t="s">
        <v>140</v>
      </c>
      <c r="AU278" s="247" t="s">
        <v>108</v>
      </c>
      <c r="AV278" s="14" t="s">
        <v>108</v>
      </c>
      <c r="AW278" s="14" t="s">
        <v>33</v>
      </c>
      <c r="AX278" s="14" t="s">
        <v>82</v>
      </c>
      <c r="AY278" s="247" t="s">
        <v>131</v>
      </c>
    </row>
    <row r="279" spans="1:65" s="2" customFormat="1" ht="21.75" customHeight="1">
      <c r="A279" s="34"/>
      <c r="B279" s="35"/>
      <c r="C279" s="212" t="s">
        <v>423</v>
      </c>
      <c r="D279" s="212" t="s">
        <v>134</v>
      </c>
      <c r="E279" s="213" t="s">
        <v>424</v>
      </c>
      <c r="F279" s="214" t="s">
        <v>425</v>
      </c>
      <c r="G279" s="215" t="s">
        <v>137</v>
      </c>
      <c r="H279" s="216">
        <v>180</v>
      </c>
      <c r="I279" s="217"/>
      <c r="J279" s="218">
        <f>ROUND(I279*H279,2)</f>
        <v>0</v>
      </c>
      <c r="K279" s="219"/>
      <c r="L279" s="39"/>
      <c r="M279" s="220" t="s">
        <v>1</v>
      </c>
      <c r="N279" s="221" t="s">
        <v>43</v>
      </c>
      <c r="O279" s="71"/>
      <c r="P279" s="222">
        <f>O279*H279</f>
        <v>0</v>
      </c>
      <c r="Q279" s="222">
        <v>0</v>
      </c>
      <c r="R279" s="222">
        <f>Q279*H279</f>
        <v>0</v>
      </c>
      <c r="S279" s="222">
        <v>0</v>
      </c>
      <c r="T279" s="223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224" t="s">
        <v>219</v>
      </c>
      <c r="AT279" s="224" t="s">
        <v>134</v>
      </c>
      <c r="AU279" s="224" t="s">
        <v>108</v>
      </c>
      <c r="AY279" s="17" t="s">
        <v>131</v>
      </c>
      <c r="BE279" s="225">
        <f>IF(N279="základní",J279,0)</f>
        <v>0</v>
      </c>
      <c r="BF279" s="225">
        <f>IF(N279="snížená",J279,0)</f>
        <v>0</v>
      </c>
      <c r="BG279" s="225">
        <f>IF(N279="zákl. přenesená",J279,0)</f>
        <v>0</v>
      </c>
      <c r="BH279" s="225">
        <f>IF(N279="sníž. přenesená",J279,0)</f>
        <v>0</v>
      </c>
      <c r="BI279" s="225">
        <f>IF(N279="nulová",J279,0)</f>
        <v>0</v>
      </c>
      <c r="BJ279" s="17" t="s">
        <v>108</v>
      </c>
      <c r="BK279" s="225">
        <f>ROUND(I279*H279,2)</f>
        <v>0</v>
      </c>
      <c r="BL279" s="17" t="s">
        <v>219</v>
      </c>
      <c r="BM279" s="224" t="s">
        <v>426</v>
      </c>
    </row>
    <row r="280" spans="1:65" s="14" customFormat="1" ht="10.199999999999999">
      <c r="B280" s="237"/>
      <c r="C280" s="238"/>
      <c r="D280" s="228" t="s">
        <v>140</v>
      </c>
      <c r="E280" s="239" t="s">
        <v>1</v>
      </c>
      <c r="F280" s="240" t="s">
        <v>427</v>
      </c>
      <c r="G280" s="238"/>
      <c r="H280" s="241">
        <v>180</v>
      </c>
      <c r="I280" s="242"/>
      <c r="J280" s="238"/>
      <c r="K280" s="238"/>
      <c r="L280" s="243"/>
      <c r="M280" s="244"/>
      <c r="N280" s="245"/>
      <c r="O280" s="245"/>
      <c r="P280" s="245"/>
      <c r="Q280" s="245"/>
      <c r="R280" s="245"/>
      <c r="S280" s="245"/>
      <c r="T280" s="246"/>
      <c r="AT280" s="247" t="s">
        <v>140</v>
      </c>
      <c r="AU280" s="247" t="s">
        <v>108</v>
      </c>
      <c r="AV280" s="14" t="s">
        <v>108</v>
      </c>
      <c r="AW280" s="14" t="s">
        <v>33</v>
      </c>
      <c r="AX280" s="14" t="s">
        <v>82</v>
      </c>
      <c r="AY280" s="247" t="s">
        <v>131</v>
      </c>
    </row>
    <row r="281" spans="1:65" s="2" customFormat="1" ht="16.5" customHeight="1">
      <c r="A281" s="34"/>
      <c r="B281" s="35"/>
      <c r="C281" s="248" t="s">
        <v>428</v>
      </c>
      <c r="D281" s="248" t="s">
        <v>181</v>
      </c>
      <c r="E281" s="249" t="s">
        <v>429</v>
      </c>
      <c r="F281" s="250" t="s">
        <v>430</v>
      </c>
      <c r="G281" s="251" t="s">
        <v>137</v>
      </c>
      <c r="H281" s="252">
        <v>189</v>
      </c>
      <c r="I281" s="253"/>
      <c r="J281" s="254">
        <f>ROUND(I281*H281,2)</f>
        <v>0</v>
      </c>
      <c r="K281" s="255"/>
      <c r="L281" s="256"/>
      <c r="M281" s="257" t="s">
        <v>1</v>
      </c>
      <c r="N281" s="258" t="s">
        <v>43</v>
      </c>
      <c r="O281" s="71"/>
      <c r="P281" s="222">
        <f>O281*H281</f>
        <v>0</v>
      </c>
      <c r="Q281" s="222">
        <v>0</v>
      </c>
      <c r="R281" s="222">
        <f>Q281*H281</f>
        <v>0</v>
      </c>
      <c r="S281" s="222">
        <v>0</v>
      </c>
      <c r="T281" s="223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224" t="s">
        <v>300</v>
      </c>
      <c r="AT281" s="224" t="s">
        <v>181</v>
      </c>
      <c r="AU281" s="224" t="s">
        <v>108</v>
      </c>
      <c r="AY281" s="17" t="s">
        <v>131</v>
      </c>
      <c r="BE281" s="225">
        <f>IF(N281="základní",J281,0)</f>
        <v>0</v>
      </c>
      <c r="BF281" s="225">
        <f>IF(N281="snížená",J281,0)</f>
        <v>0</v>
      </c>
      <c r="BG281" s="225">
        <f>IF(N281="zákl. přenesená",J281,0)</f>
        <v>0</v>
      </c>
      <c r="BH281" s="225">
        <f>IF(N281="sníž. přenesená",J281,0)</f>
        <v>0</v>
      </c>
      <c r="BI281" s="225">
        <f>IF(N281="nulová",J281,0)</f>
        <v>0</v>
      </c>
      <c r="BJ281" s="17" t="s">
        <v>108</v>
      </c>
      <c r="BK281" s="225">
        <f>ROUND(I281*H281,2)</f>
        <v>0</v>
      </c>
      <c r="BL281" s="17" t="s">
        <v>219</v>
      </c>
      <c r="BM281" s="224" t="s">
        <v>431</v>
      </c>
    </row>
    <row r="282" spans="1:65" s="14" customFormat="1" ht="10.199999999999999">
      <c r="B282" s="237"/>
      <c r="C282" s="238"/>
      <c r="D282" s="228" t="s">
        <v>140</v>
      </c>
      <c r="E282" s="238"/>
      <c r="F282" s="240" t="s">
        <v>432</v>
      </c>
      <c r="G282" s="238"/>
      <c r="H282" s="241">
        <v>189</v>
      </c>
      <c r="I282" s="242"/>
      <c r="J282" s="238"/>
      <c r="K282" s="238"/>
      <c r="L282" s="243"/>
      <c r="M282" s="244"/>
      <c r="N282" s="245"/>
      <c r="O282" s="245"/>
      <c r="P282" s="245"/>
      <c r="Q282" s="245"/>
      <c r="R282" s="245"/>
      <c r="S282" s="245"/>
      <c r="T282" s="246"/>
      <c r="AT282" s="247" t="s">
        <v>140</v>
      </c>
      <c r="AU282" s="247" t="s">
        <v>108</v>
      </c>
      <c r="AV282" s="14" t="s">
        <v>108</v>
      </c>
      <c r="AW282" s="14" t="s">
        <v>4</v>
      </c>
      <c r="AX282" s="14" t="s">
        <v>82</v>
      </c>
      <c r="AY282" s="247" t="s">
        <v>131</v>
      </c>
    </row>
    <row r="283" spans="1:65" s="2" customFormat="1" ht="21.75" customHeight="1">
      <c r="A283" s="34"/>
      <c r="B283" s="35"/>
      <c r="C283" s="212" t="s">
        <v>433</v>
      </c>
      <c r="D283" s="212" t="s">
        <v>134</v>
      </c>
      <c r="E283" s="213" t="s">
        <v>434</v>
      </c>
      <c r="F283" s="214" t="s">
        <v>435</v>
      </c>
      <c r="G283" s="215" t="s">
        <v>137</v>
      </c>
      <c r="H283" s="216">
        <v>108</v>
      </c>
      <c r="I283" s="217"/>
      <c r="J283" s="218">
        <f>ROUND(I283*H283,2)</f>
        <v>0</v>
      </c>
      <c r="K283" s="219"/>
      <c r="L283" s="39"/>
      <c r="M283" s="220" t="s">
        <v>1</v>
      </c>
      <c r="N283" s="221" t="s">
        <v>43</v>
      </c>
      <c r="O283" s="71"/>
      <c r="P283" s="222">
        <f>O283*H283</f>
        <v>0</v>
      </c>
      <c r="Q283" s="222">
        <v>2.0000000000000001E-4</v>
      </c>
      <c r="R283" s="222">
        <f>Q283*H283</f>
        <v>2.1600000000000001E-2</v>
      </c>
      <c r="S283" s="222">
        <v>0</v>
      </c>
      <c r="T283" s="223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224" t="s">
        <v>219</v>
      </c>
      <c r="AT283" s="224" t="s">
        <v>134</v>
      </c>
      <c r="AU283" s="224" t="s">
        <v>108</v>
      </c>
      <c r="AY283" s="17" t="s">
        <v>131</v>
      </c>
      <c r="BE283" s="225">
        <f>IF(N283="základní",J283,0)</f>
        <v>0</v>
      </c>
      <c r="BF283" s="225">
        <f>IF(N283="snížená",J283,0)</f>
        <v>0</v>
      </c>
      <c r="BG283" s="225">
        <f>IF(N283="zákl. přenesená",J283,0)</f>
        <v>0</v>
      </c>
      <c r="BH283" s="225">
        <f>IF(N283="sníž. přenesená",J283,0)</f>
        <v>0</v>
      </c>
      <c r="BI283" s="225">
        <f>IF(N283="nulová",J283,0)</f>
        <v>0</v>
      </c>
      <c r="BJ283" s="17" t="s">
        <v>108</v>
      </c>
      <c r="BK283" s="225">
        <f>ROUND(I283*H283,2)</f>
        <v>0</v>
      </c>
      <c r="BL283" s="17" t="s">
        <v>219</v>
      </c>
      <c r="BM283" s="224" t="s">
        <v>436</v>
      </c>
    </row>
    <row r="284" spans="1:65" s="13" customFormat="1" ht="10.199999999999999">
      <c r="B284" s="226"/>
      <c r="C284" s="227"/>
      <c r="D284" s="228" t="s">
        <v>140</v>
      </c>
      <c r="E284" s="229" t="s">
        <v>1</v>
      </c>
      <c r="F284" s="230" t="s">
        <v>421</v>
      </c>
      <c r="G284" s="227"/>
      <c r="H284" s="229" t="s">
        <v>1</v>
      </c>
      <c r="I284" s="231"/>
      <c r="J284" s="227"/>
      <c r="K284" s="227"/>
      <c r="L284" s="232"/>
      <c r="M284" s="233"/>
      <c r="N284" s="234"/>
      <c r="O284" s="234"/>
      <c r="P284" s="234"/>
      <c r="Q284" s="234"/>
      <c r="R284" s="234"/>
      <c r="S284" s="234"/>
      <c r="T284" s="235"/>
      <c r="AT284" s="236" t="s">
        <v>140</v>
      </c>
      <c r="AU284" s="236" t="s">
        <v>108</v>
      </c>
      <c r="AV284" s="13" t="s">
        <v>82</v>
      </c>
      <c r="AW284" s="13" t="s">
        <v>33</v>
      </c>
      <c r="AX284" s="13" t="s">
        <v>77</v>
      </c>
      <c r="AY284" s="236" t="s">
        <v>131</v>
      </c>
    </row>
    <row r="285" spans="1:65" s="14" customFormat="1" ht="10.199999999999999">
      <c r="B285" s="237"/>
      <c r="C285" s="238"/>
      <c r="D285" s="228" t="s">
        <v>140</v>
      </c>
      <c r="E285" s="239" t="s">
        <v>1</v>
      </c>
      <c r="F285" s="240" t="s">
        <v>422</v>
      </c>
      <c r="G285" s="238"/>
      <c r="H285" s="241">
        <v>108</v>
      </c>
      <c r="I285" s="242"/>
      <c r="J285" s="238"/>
      <c r="K285" s="238"/>
      <c r="L285" s="243"/>
      <c r="M285" s="244"/>
      <c r="N285" s="245"/>
      <c r="O285" s="245"/>
      <c r="P285" s="245"/>
      <c r="Q285" s="245"/>
      <c r="R285" s="245"/>
      <c r="S285" s="245"/>
      <c r="T285" s="246"/>
      <c r="AT285" s="247" t="s">
        <v>140</v>
      </c>
      <c r="AU285" s="247" t="s">
        <v>108</v>
      </c>
      <c r="AV285" s="14" t="s">
        <v>108</v>
      </c>
      <c r="AW285" s="14" t="s">
        <v>33</v>
      </c>
      <c r="AX285" s="14" t="s">
        <v>82</v>
      </c>
      <c r="AY285" s="247" t="s">
        <v>131</v>
      </c>
    </row>
    <row r="286" spans="1:65" s="2" customFormat="1" ht="21.75" customHeight="1">
      <c r="A286" s="34"/>
      <c r="B286" s="35"/>
      <c r="C286" s="212" t="s">
        <v>437</v>
      </c>
      <c r="D286" s="212" t="s">
        <v>134</v>
      </c>
      <c r="E286" s="213" t="s">
        <v>438</v>
      </c>
      <c r="F286" s="214" t="s">
        <v>439</v>
      </c>
      <c r="G286" s="215" t="s">
        <v>137</v>
      </c>
      <c r="H286" s="216">
        <v>108</v>
      </c>
      <c r="I286" s="217"/>
      <c r="J286" s="218">
        <f>ROUND(I286*H286,2)</f>
        <v>0</v>
      </c>
      <c r="K286" s="219"/>
      <c r="L286" s="39"/>
      <c r="M286" s="220" t="s">
        <v>1</v>
      </c>
      <c r="N286" s="221" t="s">
        <v>43</v>
      </c>
      <c r="O286" s="71"/>
      <c r="P286" s="222">
        <f>O286*H286</f>
        <v>0</v>
      </c>
      <c r="Q286" s="222">
        <v>2.9E-4</v>
      </c>
      <c r="R286" s="222">
        <f>Q286*H286</f>
        <v>3.1320000000000001E-2</v>
      </c>
      <c r="S286" s="222">
        <v>0</v>
      </c>
      <c r="T286" s="223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224" t="s">
        <v>219</v>
      </c>
      <c r="AT286" s="224" t="s">
        <v>134</v>
      </c>
      <c r="AU286" s="224" t="s">
        <v>108</v>
      </c>
      <c r="AY286" s="17" t="s">
        <v>131</v>
      </c>
      <c r="BE286" s="225">
        <f>IF(N286="základní",J286,0)</f>
        <v>0</v>
      </c>
      <c r="BF286" s="225">
        <f>IF(N286="snížená",J286,0)</f>
        <v>0</v>
      </c>
      <c r="BG286" s="225">
        <f>IF(N286="zákl. přenesená",J286,0)</f>
        <v>0</v>
      </c>
      <c r="BH286" s="225">
        <f>IF(N286="sníž. přenesená",J286,0)</f>
        <v>0</v>
      </c>
      <c r="BI286" s="225">
        <f>IF(N286="nulová",J286,0)</f>
        <v>0</v>
      </c>
      <c r="BJ286" s="17" t="s">
        <v>108</v>
      </c>
      <c r="BK286" s="225">
        <f>ROUND(I286*H286,2)</f>
        <v>0</v>
      </c>
      <c r="BL286" s="17" t="s">
        <v>219</v>
      </c>
      <c r="BM286" s="224" t="s">
        <v>440</v>
      </c>
    </row>
    <row r="287" spans="1:65" s="13" customFormat="1" ht="10.199999999999999">
      <c r="B287" s="226"/>
      <c r="C287" s="227"/>
      <c r="D287" s="228" t="s">
        <v>140</v>
      </c>
      <c r="E287" s="229" t="s">
        <v>1</v>
      </c>
      <c r="F287" s="230" t="s">
        <v>421</v>
      </c>
      <c r="G287" s="227"/>
      <c r="H287" s="229" t="s">
        <v>1</v>
      </c>
      <c r="I287" s="231"/>
      <c r="J287" s="227"/>
      <c r="K287" s="227"/>
      <c r="L287" s="232"/>
      <c r="M287" s="233"/>
      <c r="N287" s="234"/>
      <c r="O287" s="234"/>
      <c r="P287" s="234"/>
      <c r="Q287" s="234"/>
      <c r="R287" s="234"/>
      <c r="S287" s="234"/>
      <c r="T287" s="235"/>
      <c r="AT287" s="236" t="s">
        <v>140</v>
      </c>
      <c r="AU287" s="236" t="s">
        <v>108</v>
      </c>
      <c r="AV287" s="13" t="s">
        <v>82</v>
      </c>
      <c r="AW287" s="13" t="s">
        <v>33</v>
      </c>
      <c r="AX287" s="13" t="s">
        <v>77</v>
      </c>
      <c r="AY287" s="236" t="s">
        <v>131</v>
      </c>
    </row>
    <row r="288" spans="1:65" s="14" customFormat="1" ht="10.199999999999999">
      <c r="B288" s="237"/>
      <c r="C288" s="238"/>
      <c r="D288" s="228" t="s">
        <v>140</v>
      </c>
      <c r="E288" s="239" t="s">
        <v>1</v>
      </c>
      <c r="F288" s="240" t="s">
        <v>422</v>
      </c>
      <c r="G288" s="238"/>
      <c r="H288" s="241">
        <v>108</v>
      </c>
      <c r="I288" s="242"/>
      <c r="J288" s="238"/>
      <c r="K288" s="238"/>
      <c r="L288" s="243"/>
      <c r="M288" s="244"/>
      <c r="N288" s="245"/>
      <c r="O288" s="245"/>
      <c r="P288" s="245"/>
      <c r="Q288" s="245"/>
      <c r="R288" s="245"/>
      <c r="S288" s="245"/>
      <c r="T288" s="246"/>
      <c r="AT288" s="247" t="s">
        <v>140</v>
      </c>
      <c r="AU288" s="247" t="s">
        <v>108</v>
      </c>
      <c r="AV288" s="14" t="s">
        <v>108</v>
      </c>
      <c r="AW288" s="14" t="s">
        <v>33</v>
      </c>
      <c r="AX288" s="14" t="s">
        <v>82</v>
      </c>
      <c r="AY288" s="247" t="s">
        <v>131</v>
      </c>
    </row>
    <row r="289" spans="1:65" s="2" customFormat="1" ht="21.75" customHeight="1">
      <c r="A289" s="34"/>
      <c r="B289" s="35"/>
      <c r="C289" s="212" t="s">
        <v>441</v>
      </c>
      <c r="D289" s="212" t="s">
        <v>134</v>
      </c>
      <c r="E289" s="213" t="s">
        <v>442</v>
      </c>
      <c r="F289" s="214" t="s">
        <v>443</v>
      </c>
      <c r="G289" s="215" t="s">
        <v>137</v>
      </c>
      <c r="H289" s="216">
        <v>108</v>
      </c>
      <c r="I289" s="217"/>
      <c r="J289" s="218">
        <f>ROUND(I289*H289,2)</f>
        <v>0</v>
      </c>
      <c r="K289" s="219"/>
      <c r="L289" s="39"/>
      <c r="M289" s="220" t="s">
        <v>1</v>
      </c>
      <c r="N289" s="221" t="s">
        <v>43</v>
      </c>
      <c r="O289" s="71"/>
      <c r="P289" s="222">
        <f>O289*H289</f>
        <v>0</v>
      </c>
      <c r="Q289" s="222">
        <v>0</v>
      </c>
      <c r="R289" s="222">
        <f>Q289*H289</f>
        <v>0</v>
      </c>
      <c r="S289" s="222">
        <v>0</v>
      </c>
      <c r="T289" s="223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224" t="s">
        <v>219</v>
      </c>
      <c r="AT289" s="224" t="s">
        <v>134</v>
      </c>
      <c r="AU289" s="224" t="s">
        <v>108</v>
      </c>
      <c r="AY289" s="17" t="s">
        <v>131</v>
      </c>
      <c r="BE289" s="225">
        <f>IF(N289="základní",J289,0)</f>
        <v>0</v>
      </c>
      <c r="BF289" s="225">
        <f>IF(N289="snížená",J289,0)</f>
        <v>0</v>
      </c>
      <c r="BG289" s="225">
        <f>IF(N289="zákl. přenesená",J289,0)</f>
        <v>0</v>
      </c>
      <c r="BH289" s="225">
        <f>IF(N289="sníž. přenesená",J289,0)</f>
        <v>0</v>
      </c>
      <c r="BI289" s="225">
        <f>IF(N289="nulová",J289,0)</f>
        <v>0</v>
      </c>
      <c r="BJ289" s="17" t="s">
        <v>108</v>
      </c>
      <c r="BK289" s="225">
        <f>ROUND(I289*H289,2)</f>
        <v>0</v>
      </c>
      <c r="BL289" s="17" t="s">
        <v>219</v>
      </c>
      <c r="BM289" s="224" t="s">
        <v>444</v>
      </c>
    </row>
    <row r="290" spans="1:65" s="12" customFormat="1" ht="22.8" customHeight="1">
      <c r="B290" s="196"/>
      <c r="C290" s="197"/>
      <c r="D290" s="198" t="s">
        <v>76</v>
      </c>
      <c r="E290" s="210" t="s">
        <v>445</v>
      </c>
      <c r="F290" s="210" t="s">
        <v>446</v>
      </c>
      <c r="G290" s="197"/>
      <c r="H290" s="197"/>
      <c r="I290" s="200"/>
      <c r="J290" s="211">
        <f>BK290</f>
        <v>0</v>
      </c>
      <c r="K290" s="197"/>
      <c r="L290" s="202"/>
      <c r="M290" s="203"/>
      <c r="N290" s="204"/>
      <c r="O290" s="204"/>
      <c r="P290" s="205">
        <f>SUM(P291:P304)</f>
        <v>0</v>
      </c>
      <c r="Q290" s="204"/>
      <c r="R290" s="205">
        <f>SUM(R291:R304)</f>
        <v>2.3981261999999997</v>
      </c>
      <c r="S290" s="204"/>
      <c r="T290" s="206">
        <f>SUM(T291:T304)</f>
        <v>0</v>
      </c>
      <c r="AR290" s="207" t="s">
        <v>108</v>
      </c>
      <c r="AT290" s="208" t="s">
        <v>76</v>
      </c>
      <c r="AU290" s="208" t="s">
        <v>82</v>
      </c>
      <c r="AY290" s="207" t="s">
        <v>131</v>
      </c>
      <c r="BK290" s="209">
        <f>SUM(BK291:BK304)</f>
        <v>0</v>
      </c>
    </row>
    <row r="291" spans="1:65" s="2" customFormat="1" ht="21.75" customHeight="1">
      <c r="A291" s="34"/>
      <c r="B291" s="35"/>
      <c r="C291" s="212" t="s">
        <v>447</v>
      </c>
      <c r="D291" s="212" t="s">
        <v>134</v>
      </c>
      <c r="E291" s="213" t="s">
        <v>448</v>
      </c>
      <c r="F291" s="214" t="s">
        <v>449</v>
      </c>
      <c r="G291" s="215" t="s">
        <v>137</v>
      </c>
      <c r="H291" s="216">
        <v>108.66</v>
      </c>
      <c r="I291" s="217"/>
      <c r="J291" s="218">
        <f>ROUND(I291*H291,2)</f>
        <v>0</v>
      </c>
      <c r="K291" s="219"/>
      <c r="L291" s="39"/>
      <c r="M291" s="220" t="s">
        <v>1</v>
      </c>
      <c r="N291" s="221" t="s">
        <v>43</v>
      </c>
      <c r="O291" s="71"/>
      <c r="P291" s="222">
        <f>O291*H291</f>
        <v>0</v>
      </c>
      <c r="Q291" s="222">
        <v>2.2069999999999999E-2</v>
      </c>
      <c r="R291" s="222">
        <f>Q291*H291</f>
        <v>2.3981261999999997</v>
      </c>
      <c r="S291" s="222">
        <v>0</v>
      </c>
      <c r="T291" s="223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224" t="s">
        <v>219</v>
      </c>
      <c r="AT291" s="224" t="s">
        <v>134</v>
      </c>
      <c r="AU291" s="224" t="s">
        <v>108</v>
      </c>
      <c r="AY291" s="17" t="s">
        <v>131</v>
      </c>
      <c r="BE291" s="225">
        <f>IF(N291="základní",J291,0)</f>
        <v>0</v>
      </c>
      <c r="BF291" s="225">
        <f>IF(N291="snížená",J291,0)</f>
        <v>0</v>
      </c>
      <c r="BG291" s="225">
        <f>IF(N291="zákl. přenesená",J291,0)</f>
        <v>0</v>
      </c>
      <c r="BH291" s="225">
        <f>IF(N291="sníž. přenesená",J291,0)</f>
        <v>0</v>
      </c>
      <c r="BI291" s="225">
        <f>IF(N291="nulová",J291,0)</f>
        <v>0</v>
      </c>
      <c r="BJ291" s="17" t="s">
        <v>108</v>
      </c>
      <c r="BK291" s="225">
        <f>ROUND(I291*H291,2)</f>
        <v>0</v>
      </c>
      <c r="BL291" s="17" t="s">
        <v>219</v>
      </c>
      <c r="BM291" s="224" t="s">
        <v>450</v>
      </c>
    </row>
    <row r="292" spans="1:65" s="13" customFormat="1" ht="10.199999999999999">
      <c r="B292" s="226"/>
      <c r="C292" s="227"/>
      <c r="D292" s="228" t="s">
        <v>140</v>
      </c>
      <c r="E292" s="229" t="s">
        <v>1</v>
      </c>
      <c r="F292" s="230" t="s">
        <v>451</v>
      </c>
      <c r="G292" s="227"/>
      <c r="H292" s="229" t="s">
        <v>1</v>
      </c>
      <c r="I292" s="231"/>
      <c r="J292" s="227"/>
      <c r="K292" s="227"/>
      <c r="L292" s="232"/>
      <c r="M292" s="233"/>
      <c r="N292" s="234"/>
      <c r="O292" s="234"/>
      <c r="P292" s="234"/>
      <c r="Q292" s="234"/>
      <c r="R292" s="234"/>
      <c r="S292" s="234"/>
      <c r="T292" s="235"/>
      <c r="AT292" s="236" t="s">
        <v>140</v>
      </c>
      <c r="AU292" s="236" t="s">
        <v>108</v>
      </c>
      <c r="AV292" s="13" t="s">
        <v>82</v>
      </c>
      <c r="AW292" s="13" t="s">
        <v>33</v>
      </c>
      <c r="AX292" s="13" t="s">
        <v>77</v>
      </c>
      <c r="AY292" s="236" t="s">
        <v>131</v>
      </c>
    </row>
    <row r="293" spans="1:65" s="14" customFormat="1" ht="10.199999999999999">
      <c r="B293" s="237"/>
      <c r="C293" s="238"/>
      <c r="D293" s="228" t="s">
        <v>140</v>
      </c>
      <c r="E293" s="239" t="s">
        <v>1</v>
      </c>
      <c r="F293" s="240" t="s">
        <v>452</v>
      </c>
      <c r="G293" s="238"/>
      <c r="H293" s="241">
        <v>9.36</v>
      </c>
      <c r="I293" s="242"/>
      <c r="J293" s="238"/>
      <c r="K293" s="238"/>
      <c r="L293" s="243"/>
      <c r="M293" s="244"/>
      <c r="N293" s="245"/>
      <c r="O293" s="245"/>
      <c r="P293" s="245"/>
      <c r="Q293" s="245"/>
      <c r="R293" s="245"/>
      <c r="S293" s="245"/>
      <c r="T293" s="246"/>
      <c r="AT293" s="247" t="s">
        <v>140</v>
      </c>
      <c r="AU293" s="247" t="s">
        <v>108</v>
      </c>
      <c r="AV293" s="14" t="s">
        <v>108</v>
      </c>
      <c r="AW293" s="14" t="s">
        <v>33</v>
      </c>
      <c r="AX293" s="14" t="s">
        <v>77</v>
      </c>
      <c r="AY293" s="247" t="s">
        <v>131</v>
      </c>
    </row>
    <row r="294" spans="1:65" s="14" customFormat="1" ht="10.199999999999999">
      <c r="B294" s="237"/>
      <c r="C294" s="238"/>
      <c r="D294" s="228" t="s">
        <v>140</v>
      </c>
      <c r="E294" s="239" t="s">
        <v>1</v>
      </c>
      <c r="F294" s="240" t="s">
        <v>453</v>
      </c>
      <c r="G294" s="238"/>
      <c r="H294" s="241">
        <v>10.199999999999999</v>
      </c>
      <c r="I294" s="242"/>
      <c r="J294" s="238"/>
      <c r="K294" s="238"/>
      <c r="L294" s="243"/>
      <c r="M294" s="244"/>
      <c r="N294" s="245"/>
      <c r="O294" s="245"/>
      <c r="P294" s="245"/>
      <c r="Q294" s="245"/>
      <c r="R294" s="245"/>
      <c r="S294" s="245"/>
      <c r="T294" s="246"/>
      <c r="AT294" s="247" t="s">
        <v>140</v>
      </c>
      <c r="AU294" s="247" t="s">
        <v>108</v>
      </c>
      <c r="AV294" s="14" t="s">
        <v>108</v>
      </c>
      <c r="AW294" s="14" t="s">
        <v>33</v>
      </c>
      <c r="AX294" s="14" t="s">
        <v>77</v>
      </c>
      <c r="AY294" s="247" t="s">
        <v>131</v>
      </c>
    </row>
    <row r="295" spans="1:65" s="14" customFormat="1" ht="10.199999999999999">
      <c r="B295" s="237"/>
      <c r="C295" s="238"/>
      <c r="D295" s="228" t="s">
        <v>140</v>
      </c>
      <c r="E295" s="239" t="s">
        <v>1</v>
      </c>
      <c r="F295" s="240" t="s">
        <v>454</v>
      </c>
      <c r="G295" s="238"/>
      <c r="H295" s="241">
        <v>21.6</v>
      </c>
      <c r="I295" s="242"/>
      <c r="J295" s="238"/>
      <c r="K295" s="238"/>
      <c r="L295" s="243"/>
      <c r="M295" s="244"/>
      <c r="N295" s="245"/>
      <c r="O295" s="245"/>
      <c r="P295" s="245"/>
      <c r="Q295" s="245"/>
      <c r="R295" s="245"/>
      <c r="S295" s="245"/>
      <c r="T295" s="246"/>
      <c r="AT295" s="247" t="s">
        <v>140</v>
      </c>
      <c r="AU295" s="247" t="s">
        <v>108</v>
      </c>
      <c r="AV295" s="14" t="s">
        <v>108</v>
      </c>
      <c r="AW295" s="14" t="s">
        <v>33</v>
      </c>
      <c r="AX295" s="14" t="s">
        <v>77</v>
      </c>
      <c r="AY295" s="247" t="s">
        <v>131</v>
      </c>
    </row>
    <row r="296" spans="1:65" s="14" customFormat="1" ht="10.199999999999999">
      <c r="B296" s="237"/>
      <c r="C296" s="238"/>
      <c r="D296" s="228" t="s">
        <v>140</v>
      </c>
      <c r="E296" s="239" t="s">
        <v>1</v>
      </c>
      <c r="F296" s="240" t="s">
        <v>455</v>
      </c>
      <c r="G296" s="238"/>
      <c r="H296" s="241">
        <v>13.6</v>
      </c>
      <c r="I296" s="242"/>
      <c r="J296" s="238"/>
      <c r="K296" s="238"/>
      <c r="L296" s="243"/>
      <c r="M296" s="244"/>
      <c r="N296" s="245"/>
      <c r="O296" s="245"/>
      <c r="P296" s="245"/>
      <c r="Q296" s="245"/>
      <c r="R296" s="245"/>
      <c r="S296" s="245"/>
      <c r="T296" s="246"/>
      <c r="AT296" s="247" t="s">
        <v>140</v>
      </c>
      <c r="AU296" s="247" t="s">
        <v>108</v>
      </c>
      <c r="AV296" s="14" t="s">
        <v>108</v>
      </c>
      <c r="AW296" s="14" t="s">
        <v>33</v>
      </c>
      <c r="AX296" s="14" t="s">
        <v>77</v>
      </c>
      <c r="AY296" s="247" t="s">
        <v>131</v>
      </c>
    </row>
    <row r="297" spans="1:65" s="14" customFormat="1" ht="10.199999999999999">
      <c r="B297" s="237"/>
      <c r="C297" s="238"/>
      <c r="D297" s="228" t="s">
        <v>140</v>
      </c>
      <c r="E297" s="239" t="s">
        <v>1</v>
      </c>
      <c r="F297" s="240" t="s">
        <v>456</v>
      </c>
      <c r="G297" s="238"/>
      <c r="H297" s="241">
        <v>17.68</v>
      </c>
      <c r="I297" s="242"/>
      <c r="J297" s="238"/>
      <c r="K297" s="238"/>
      <c r="L297" s="243"/>
      <c r="M297" s="244"/>
      <c r="N297" s="245"/>
      <c r="O297" s="245"/>
      <c r="P297" s="245"/>
      <c r="Q297" s="245"/>
      <c r="R297" s="245"/>
      <c r="S297" s="245"/>
      <c r="T297" s="246"/>
      <c r="AT297" s="247" t="s">
        <v>140</v>
      </c>
      <c r="AU297" s="247" t="s">
        <v>108</v>
      </c>
      <c r="AV297" s="14" t="s">
        <v>108</v>
      </c>
      <c r="AW297" s="14" t="s">
        <v>33</v>
      </c>
      <c r="AX297" s="14" t="s">
        <v>77</v>
      </c>
      <c r="AY297" s="247" t="s">
        <v>131</v>
      </c>
    </row>
    <row r="298" spans="1:65" s="14" customFormat="1" ht="10.199999999999999">
      <c r="B298" s="237"/>
      <c r="C298" s="238"/>
      <c r="D298" s="228" t="s">
        <v>140</v>
      </c>
      <c r="E298" s="239" t="s">
        <v>1</v>
      </c>
      <c r="F298" s="240" t="s">
        <v>457</v>
      </c>
      <c r="G298" s="238"/>
      <c r="H298" s="241">
        <v>10.8</v>
      </c>
      <c r="I298" s="242"/>
      <c r="J298" s="238"/>
      <c r="K298" s="238"/>
      <c r="L298" s="243"/>
      <c r="M298" s="244"/>
      <c r="N298" s="245"/>
      <c r="O298" s="245"/>
      <c r="P298" s="245"/>
      <c r="Q298" s="245"/>
      <c r="R298" s="245"/>
      <c r="S298" s="245"/>
      <c r="T298" s="246"/>
      <c r="AT298" s="247" t="s">
        <v>140</v>
      </c>
      <c r="AU298" s="247" t="s">
        <v>108</v>
      </c>
      <c r="AV298" s="14" t="s">
        <v>108</v>
      </c>
      <c r="AW298" s="14" t="s">
        <v>33</v>
      </c>
      <c r="AX298" s="14" t="s">
        <v>77</v>
      </c>
      <c r="AY298" s="247" t="s">
        <v>131</v>
      </c>
    </row>
    <row r="299" spans="1:65" s="14" customFormat="1" ht="10.199999999999999">
      <c r="B299" s="237"/>
      <c r="C299" s="238"/>
      <c r="D299" s="228" t="s">
        <v>140</v>
      </c>
      <c r="E299" s="239" t="s">
        <v>1</v>
      </c>
      <c r="F299" s="240" t="s">
        <v>458</v>
      </c>
      <c r="G299" s="238"/>
      <c r="H299" s="241">
        <v>4.68</v>
      </c>
      <c r="I299" s="242"/>
      <c r="J299" s="238"/>
      <c r="K299" s="238"/>
      <c r="L299" s="243"/>
      <c r="M299" s="244"/>
      <c r="N299" s="245"/>
      <c r="O299" s="245"/>
      <c r="P299" s="245"/>
      <c r="Q299" s="245"/>
      <c r="R299" s="245"/>
      <c r="S299" s="245"/>
      <c r="T299" s="246"/>
      <c r="AT299" s="247" t="s">
        <v>140</v>
      </c>
      <c r="AU299" s="247" t="s">
        <v>108</v>
      </c>
      <c r="AV299" s="14" t="s">
        <v>108</v>
      </c>
      <c r="AW299" s="14" t="s">
        <v>33</v>
      </c>
      <c r="AX299" s="14" t="s">
        <v>77</v>
      </c>
      <c r="AY299" s="247" t="s">
        <v>131</v>
      </c>
    </row>
    <row r="300" spans="1:65" s="14" customFormat="1" ht="10.199999999999999">
      <c r="B300" s="237"/>
      <c r="C300" s="238"/>
      <c r="D300" s="228" t="s">
        <v>140</v>
      </c>
      <c r="E300" s="239" t="s">
        <v>1</v>
      </c>
      <c r="F300" s="240" t="s">
        <v>459</v>
      </c>
      <c r="G300" s="238"/>
      <c r="H300" s="241">
        <v>8.84</v>
      </c>
      <c r="I300" s="242"/>
      <c r="J300" s="238"/>
      <c r="K300" s="238"/>
      <c r="L300" s="243"/>
      <c r="M300" s="244"/>
      <c r="N300" s="245"/>
      <c r="O300" s="245"/>
      <c r="P300" s="245"/>
      <c r="Q300" s="245"/>
      <c r="R300" s="245"/>
      <c r="S300" s="245"/>
      <c r="T300" s="246"/>
      <c r="AT300" s="247" t="s">
        <v>140</v>
      </c>
      <c r="AU300" s="247" t="s">
        <v>108</v>
      </c>
      <c r="AV300" s="14" t="s">
        <v>108</v>
      </c>
      <c r="AW300" s="14" t="s">
        <v>33</v>
      </c>
      <c r="AX300" s="14" t="s">
        <v>77</v>
      </c>
      <c r="AY300" s="247" t="s">
        <v>131</v>
      </c>
    </row>
    <row r="301" spans="1:65" s="14" customFormat="1" ht="10.199999999999999">
      <c r="B301" s="237"/>
      <c r="C301" s="238"/>
      <c r="D301" s="228" t="s">
        <v>140</v>
      </c>
      <c r="E301" s="239" t="s">
        <v>1</v>
      </c>
      <c r="F301" s="240" t="s">
        <v>460</v>
      </c>
      <c r="G301" s="238"/>
      <c r="H301" s="241">
        <v>6.8</v>
      </c>
      <c r="I301" s="242"/>
      <c r="J301" s="238"/>
      <c r="K301" s="238"/>
      <c r="L301" s="243"/>
      <c r="M301" s="244"/>
      <c r="N301" s="245"/>
      <c r="O301" s="245"/>
      <c r="P301" s="245"/>
      <c r="Q301" s="245"/>
      <c r="R301" s="245"/>
      <c r="S301" s="245"/>
      <c r="T301" s="246"/>
      <c r="AT301" s="247" t="s">
        <v>140</v>
      </c>
      <c r="AU301" s="247" t="s">
        <v>108</v>
      </c>
      <c r="AV301" s="14" t="s">
        <v>108</v>
      </c>
      <c r="AW301" s="14" t="s">
        <v>33</v>
      </c>
      <c r="AX301" s="14" t="s">
        <v>77</v>
      </c>
      <c r="AY301" s="247" t="s">
        <v>131</v>
      </c>
    </row>
    <row r="302" spans="1:65" s="14" customFormat="1" ht="10.199999999999999">
      <c r="B302" s="237"/>
      <c r="C302" s="238"/>
      <c r="D302" s="228" t="s">
        <v>140</v>
      </c>
      <c r="E302" s="239" t="s">
        <v>1</v>
      </c>
      <c r="F302" s="240" t="s">
        <v>461</v>
      </c>
      <c r="G302" s="238"/>
      <c r="H302" s="241">
        <v>5.0999999999999996</v>
      </c>
      <c r="I302" s="242"/>
      <c r="J302" s="238"/>
      <c r="K302" s="238"/>
      <c r="L302" s="243"/>
      <c r="M302" s="244"/>
      <c r="N302" s="245"/>
      <c r="O302" s="245"/>
      <c r="P302" s="245"/>
      <c r="Q302" s="245"/>
      <c r="R302" s="245"/>
      <c r="S302" s="245"/>
      <c r="T302" s="246"/>
      <c r="AT302" s="247" t="s">
        <v>140</v>
      </c>
      <c r="AU302" s="247" t="s">
        <v>108</v>
      </c>
      <c r="AV302" s="14" t="s">
        <v>108</v>
      </c>
      <c r="AW302" s="14" t="s">
        <v>33</v>
      </c>
      <c r="AX302" s="14" t="s">
        <v>77</v>
      </c>
      <c r="AY302" s="247" t="s">
        <v>131</v>
      </c>
    </row>
    <row r="303" spans="1:65" s="15" customFormat="1" ht="10.199999999999999">
      <c r="B303" s="259"/>
      <c r="C303" s="260"/>
      <c r="D303" s="228" t="s">
        <v>140</v>
      </c>
      <c r="E303" s="261" t="s">
        <v>1</v>
      </c>
      <c r="F303" s="262" t="s">
        <v>216</v>
      </c>
      <c r="G303" s="260"/>
      <c r="H303" s="263">
        <v>108.66</v>
      </c>
      <c r="I303" s="264"/>
      <c r="J303" s="260"/>
      <c r="K303" s="260"/>
      <c r="L303" s="265"/>
      <c r="M303" s="266"/>
      <c r="N303" s="267"/>
      <c r="O303" s="267"/>
      <c r="P303" s="267"/>
      <c r="Q303" s="267"/>
      <c r="R303" s="267"/>
      <c r="S303" s="267"/>
      <c r="T303" s="268"/>
      <c r="AT303" s="269" t="s">
        <v>140</v>
      </c>
      <c r="AU303" s="269" t="s">
        <v>108</v>
      </c>
      <c r="AV303" s="15" t="s">
        <v>138</v>
      </c>
      <c r="AW303" s="15" t="s">
        <v>33</v>
      </c>
      <c r="AX303" s="15" t="s">
        <v>82</v>
      </c>
      <c r="AY303" s="269" t="s">
        <v>131</v>
      </c>
    </row>
    <row r="304" spans="1:65" s="2" customFormat="1" ht="21.75" customHeight="1">
      <c r="A304" s="34"/>
      <c r="B304" s="35"/>
      <c r="C304" s="212" t="s">
        <v>462</v>
      </c>
      <c r="D304" s="212" t="s">
        <v>134</v>
      </c>
      <c r="E304" s="213" t="s">
        <v>463</v>
      </c>
      <c r="F304" s="214" t="s">
        <v>464</v>
      </c>
      <c r="G304" s="215" t="s">
        <v>222</v>
      </c>
      <c r="H304" s="216">
        <v>2.3980000000000001</v>
      </c>
      <c r="I304" s="217"/>
      <c r="J304" s="218">
        <f>ROUND(I304*H304,2)</f>
        <v>0</v>
      </c>
      <c r="K304" s="219"/>
      <c r="L304" s="39"/>
      <c r="M304" s="220" t="s">
        <v>1</v>
      </c>
      <c r="N304" s="221" t="s">
        <v>43</v>
      </c>
      <c r="O304" s="71"/>
      <c r="P304" s="222">
        <f>O304*H304</f>
        <v>0</v>
      </c>
      <c r="Q304" s="222">
        <v>0</v>
      </c>
      <c r="R304" s="222">
        <f>Q304*H304</f>
        <v>0</v>
      </c>
      <c r="S304" s="222">
        <v>0</v>
      </c>
      <c r="T304" s="223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224" t="s">
        <v>219</v>
      </c>
      <c r="AT304" s="224" t="s">
        <v>134</v>
      </c>
      <c r="AU304" s="224" t="s">
        <v>108</v>
      </c>
      <c r="AY304" s="17" t="s">
        <v>131</v>
      </c>
      <c r="BE304" s="225">
        <f>IF(N304="základní",J304,0)</f>
        <v>0</v>
      </c>
      <c r="BF304" s="225">
        <f>IF(N304="snížená",J304,0)</f>
        <v>0</v>
      </c>
      <c r="BG304" s="225">
        <f>IF(N304="zákl. přenesená",J304,0)</f>
        <v>0</v>
      </c>
      <c r="BH304" s="225">
        <f>IF(N304="sníž. přenesená",J304,0)</f>
        <v>0</v>
      </c>
      <c r="BI304" s="225">
        <f>IF(N304="nulová",J304,0)</f>
        <v>0</v>
      </c>
      <c r="BJ304" s="17" t="s">
        <v>108</v>
      </c>
      <c r="BK304" s="225">
        <f>ROUND(I304*H304,2)</f>
        <v>0</v>
      </c>
      <c r="BL304" s="17" t="s">
        <v>219</v>
      </c>
      <c r="BM304" s="224" t="s">
        <v>465</v>
      </c>
    </row>
    <row r="305" spans="1:65" s="12" customFormat="1" ht="25.95" customHeight="1">
      <c r="B305" s="196"/>
      <c r="C305" s="197"/>
      <c r="D305" s="198" t="s">
        <v>76</v>
      </c>
      <c r="E305" s="199" t="s">
        <v>466</v>
      </c>
      <c r="F305" s="199" t="s">
        <v>467</v>
      </c>
      <c r="G305" s="197"/>
      <c r="H305" s="197"/>
      <c r="I305" s="200"/>
      <c r="J305" s="201">
        <f>BK305</f>
        <v>0</v>
      </c>
      <c r="K305" s="197"/>
      <c r="L305" s="202"/>
      <c r="M305" s="203"/>
      <c r="N305" s="204"/>
      <c r="O305" s="204"/>
      <c r="P305" s="205">
        <f>SUM(P306:P308)</f>
        <v>0</v>
      </c>
      <c r="Q305" s="204"/>
      <c r="R305" s="205">
        <f>SUM(R306:R308)</f>
        <v>0</v>
      </c>
      <c r="S305" s="204"/>
      <c r="T305" s="206">
        <f>SUM(T306:T308)</f>
        <v>0</v>
      </c>
      <c r="AR305" s="207" t="s">
        <v>138</v>
      </c>
      <c r="AT305" s="208" t="s">
        <v>76</v>
      </c>
      <c r="AU305" s="208" t="s">
        <v>77</v>
      </c>
      <c r="AY305" s="207" t="s">
        <v>131</v>
      </c>
      <c r="BK305" s="209">
        <f>SUM(BK306:BK308)</f>
        <v>0</v>
      </c>
    </row>
    <row r="306" spans="1:65" s="2" customFormat="1" ht="16.5" customHeight="1">
      <c r="A306" s="34"/>
      <c r="B306" s="35"/>
      <c r="C306" s="212" t="s">
        <v>468</v>
      </c>
      <c r="D306" s="212" t="s">
        <v>134</v>
      </c>
      <c r="E306" s="213" t="s">
        <v>469</v>
      </c>
      <c r="F306" s="214" t="s">
        <v>470</v>
      </c>
      <c r="G306" s="215" t="s">
        <v>471</v>
      </c>
      <c r="H306" s="216">
        <v>108</v>
      </c>
      <c r="I306" s="217"/>
      <c r="J306" s="218">
        <f>ROUND(I306*H306,2)</f>
        <v>0</v>
      </c>
      <c r="K306" s="219"/>
      <c r="L306" s="39"/>
      <c r="M306" s="220" t="s">
        <v>1</v>
      </c>
      <c r="N306" s="221" t="s">
        <v>43</v>
      </c>
      <c r="O306" s="71"/>
      <c r="P306" s="222">
        <f>O306*H306</f>
        <v>0</v>
      </c>
      <c r="Q306" s="222">
        <v>0</v>
      </c>
      <c r="R306" s="222">
        <f>Q306*H306</f>
        <v>0</v>
      </c>
      <c r="S306" s="222">
        <v>0</v>
      </c>
      <c r="T306" s="223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224" t="s">
        <v>472</v>
      </c>
      <c r="AT306" s="224" t="s">
        <v>134</v>
      </c>
      <c r="AU306" s="224" t="s">
        <v>82</v>
      </c>
      <c r="AY306" s="17" t="s">
        <v>131</v>
      </c>
      <c r="BE306" s="225">
        <f>IF(N306="základní",J306,0)</f>
        <v>0</v>
      </c>
      <c r="BF306" s="225">
        <f>IF(N306="snížená",J306,0)</f>
        <v>0</v>
      </c>
      <c r="BG306" s="225">
        <f>IF(N306="zákl. přenesená",J306,0)</f>
        <v>0</v>
      </c>
      <c r="BH306" s="225">
        <f>IF(N306="sníž. přenesená",J306,0)</f>
        <v>0</v>
      </c>
      <c r="BI306" s="225">
        <f>IF(N306="nulová",J306,0)</f>
        <v>0</v>
      </c>
      <c r="BJ306" s="17" t="s">
        <v>108</v>
      </c>
      <c r="BK306" s="225">
        <f>ROUND(I306*H306,2)</f>
        <v>0</v>
      </c>
      <c r="BL306" s="17" t="s">
        <v>472</v>
      </c>
      <c r="BM306" s="224" t="s">
        <v>473</v>
      </c>
    </row>
    <row r="307" spans="1:65" s="13" customFormat="1" ht="10.199999999999999">
      <c r="B307" s="226"/>
      <c r="C307" s="227"/>
      <c r="D307" s="228" t="s">
        <v>140</v>
      </c>
      <c r="E307" s="229" t="s">
        <v>1</v>
      </c>
      <c r="F307" s="230" t="s">
        <v>474</v>
      </c>
      <c r="G307" s="227"/>
      <c r="H307" s="229" t="s">
        <v>1</v>
      </c>
      <c r="I307" s="231"/>
      <c r="J307" s="227"/>
      <c r="K307" s="227"/>
      <c r="L307" s="232"/>
      <c r="M307" s="233"/>
      <c r="N307" s="234"/>
      <c r="O307" s="234"/>
      <c r="P307" s="234"/>
      <c r="Q307" s="234"/>
      <c r="R307" s="234"/>
      <c r="S307" s="234"/>
      <c r="T307" s="235"/>
      <c r="AT307" s="236" t="s">
        <v>140</v>
      </c>
      <c r="AU307" s="236" t="s">
        <v>82</v>
      </c>
      <c r="AV307" s="13" t="s">
        <v>82</v>
      </c>
      <c r="AW307" s="13" t="s">
        <v>33</v>
      </c>
      <c r="AX307" s="13" t="s">
        <v>77</v>
      </c>
      <c r="AY307" s="236" t="s">
        <v>131</v>
      </c>
    </row>
    <row r="308" spans="1:65" s="14" customFormat="1" ht="10.199999999999999">
      <c r="B308" s="237"/>
      <c r="C308" s="238"/>
      <c r="D308" s="228" t="s">
        <v>140</v>
      </c>
      <c r="E308" s="239" t="s">
        <v>1</v>
      </c>
      <c r="F308" s="240" t="s">
        <v>475</v>
      </c>
      <c r="G308" s="238"/>
      <c r="H308" s="241">
        <v>108</v>
      </c>
      <c r="I308" s="242"/>
      <c r="J308" s="238"/>
      <c r="K308" s="238"/>
      <c r="L308" s="243"/>
      <c r="M308" s="244"/>
      <c r="N308" s="245"/>
      <c r="O308" s="245"/>
      <c r="P308" s="245"/>
      <c r="Q308" s="245"/>
      <c r="R308" s="245"/>
      <c r="S308" s="245"/>
      <c r="T308" s="246"/>
      <c r="AT308" s="247" t="s">
        <v>140</v>
      </c>
      <c r="AU308" s="247" t="s">
        <v>82</v>
      </c>
      <c r="AV308" s="14" t="s">
        <v>108</v>
      </c>
      <c r="AW308" s="14" t="s">
        <v>33</v>
      </c>
      <c r="AX308" s="14" t="s">
        <v>82</v>
      </c>
      <c r="AY308" s="247" t="s">
        <v>131</v>
      </c>
    </row>
    <row r="309" spans="1:65" s="12" customFormat="1" ht="25.95" customHeight="1">
      <c r="B309" s="196"/>
      <c r="C309" s="197"/>
      <c r="D309" s="198" t="s">
        <v>76</v>
      </c>
      <c r="E309" s="199" t="s">
        <v>107</v>
      </c>
      <c r="F309" s="199" t="s">
        <v>476</v>
      </c>
      <c r="G309" s="197"/>
      <c r="H309" s="197"/>
      <c r="I309" s="200"/>
      <c r="J309" s="201">
        <f>BK309</f>
        <v>0</v>
      </c>
      <c r="K309" s="197"/>
      <c r="L309" s="202"/>
      <c r="M309" s="203"/>
      <c r="N309" s="204"/>
      <c r="O309" s="204"/>
      <c r="P309" s="205">
        <f>P310</f>
        <v>0</v>
      </c>
      <c r="Q309" s="204"/>
      <c r="R309" s="205">
        <f>R310</f>
        <v>0</v>
      </c>
      <c r="S309" s="204"/>
      <c r="T309" s="206">
        <f>T310</f>
        <v>0</v>
      </c>
      <c r="AR309" s="207" t="s">
        <v>160</v>
      </c>
      <c r="AT309" s="208" t="s">
        <v>76</v>
      </c>
      <c r="AU309" s="208" t="s">
        <v>77</v>
      </c>
      <c r="AY309" s="207" t="s">
        <v>131</v>
      </c>
      <c r="BK309" s="209">
        <f>BK310</f>
        <v>0</v>
      </c>
    </row>
    <row r="310" spans="1:65" s="12" customFormat="1" ht="22.8" customHeight="1">
      <c r="B310" s="196"/>
      <c r="C310" s="197"/>
      <c r="D310" s="198" t="s">
        <v>76</v>
      </c>
      <c r="E310" s="210" t="s">
        <v>477</v>
      </c>
      <c r="F310" s="210" t="s">
        <v>106</v>
      </c>
      <c r="G310" s="197"/>
      <c r="H310" s="197"/>
      <c r="I310" s="200"/>
      <c r="J310" s="211">
        <f>BK310</f>
        <v>0</v>
      </c>
      <c r="K310" s="197"/>
      <c r="L310" s="202"/>
      <c r="M310" s="203"/>
      <c r="N310" s="204"/>
      <c r="O310" s="204"/>
      <c r="P310" s="205">
        <f>SUM(P311:P315)</f>
        <v>0</v>
      </c>
      <c r="Q310" s="204"/>
      <c r="R310" s="205">
        <f>SUM(R311:R315)</f>
        <v>0</v>
      </c>
      <c r="S310" s="204"/>
      <c r="T310" s="206">
        <f>SUM(T311:T315)</f>
        <v>0</v>
      </c>
      <c r="AR310" s="207" t="s">
        <v>160</v>
      </c>
      <c r="AT310" s="208" t="s">
        <v>76</v>
      </c>
      <c r="AU310" s="208" t="s">
        <v>82</v>
      </c>
      <c r="AY310" s="207" t="s">
        <v>131</v>
      </c>
      <c r="BK310" s="209">
        <f>SUM(BK311:BK315)</f>
        <v>0</v>
      </c>
    </row>
    <row r="311" spans="1:65" s="2" customFormat="1" ht="16.5" customHeight="1">
      <c r="A311" s="34"/>
      <c r="B311" s="35"/>
      <c r="C311" s="212" t="s">
        <v>478</v>
      </c>
      <c r="D311" s="212" t="s">
        <v>134</v>
      </c>
      <c r="E311" s="213" t="s">
        <v>479</v>
      </c>
      <c r="F311" s="214" t="s">
        <v>480</v>
      </c>
      <c r="G311" s="215" t="s">
        <v>481</v>
      </c>
      <c r="H311" s="216">
        <v>2</v>
      </c>
      <c r="I311" s="217"/>
      <c r="J311" s="218">
        <f>ROUND(I311*H311,2)</f>
        <v>0</v>
      </c>
      <c r="K311" s="219"/>
      <c r="L311" s="39"/>
      <c r="M311" s="220" t="s">
        <v>1</v>
      </c>
      <c r="N311" s="221" t="s">
        <v>43</v>
      </c>
      <c r="O311" s="71"/>
      <c r="P311" s="222">
        <f>O311*H311</f>
        <v>0</v>
      </c>
      <c r="Q311" s="222">
        <v>0</v>
      </c>
      <c r="R311" s="222">
        <f>Q311*H311</f>
        <v>0</v>
      </c>
      <c r="S311" s="222">
        <v>0</v>
      </c>
      <c r="T311" s="223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224" t="s">
        <v>482</v>
      </c>
      <c r="AT311" s="224" t="s">
        <v>134</v>
      </c>
      <c r="AU311" s="224" t="s">
        <v>108</v>
      </c>
      <c r="AY311" s="17" t="s">
        <v>131</v>
      </c>
      <c r="BE311" s="225">
        <f>IF(N311="základní",J311,0)</f>
        <v>0</v>
      </c>
      <c r="BF311" s="225">
        <f>IF(N311="snížená",J311,0)</f>
        <v>0</v>
      </c>
      <c r="BG311" s="225">
        <f>IF(N311="zákl. přenesená",J311,0)</f>
        <v>0</v>
      </c>
      <c r="BH311" s="225">
        <f>IF(N311="sníž. přenesená",J311,0)</f>
        <v>0</v>
      </c>
      <c r="BI311" s="225">
        <f>IF(N311="nulová",J311,0)</f>
        <v>0</v>
      </c>
      <c r="BJ311" s="17" t="s">
        <v>108</v>
      </c>
      <c r="BK311" s="225">
        <f>ROUND(I311*H311,2)</f>
        <v>0</v>
      </c>
      <c r="BL311" s="17" t="s">
        <v>482</v>
      </c>
      <c r="BM311" s="224" t="s">
        <v>483</v>
      </c>
    </row>
    <row r="312" spans="1:65" s="2" customFormat="1" ht="16.5" customHeight="1">
      <c r="A312" s="34"/>
      <c r="B312" s="35"/>
      <c r="C312" s="212" t="s">
        <v>484</v>
      </c>
      <c r="D312" s="212" t="s">
        <v>134</v>
      </c>
      <c r="E312" s="213" t="s">
        <v>485</v>
      </c>
      <c r="F312" s="214" t="s">
        <v>486</v>
      </c>
      <c r="G312" s="215" t="s">
        <v>487</v>
      </c>
      <c r="H312" s="216">
        <v>115.26</v>
      </c>
      <c r="I312" s="217"/>
      <c r="J312" s="218">
        <f>ROUND(I312*H312,2)</f>
        <v>0</v>
      </c>
      <c r="K312" s="219"/>
      <c r="L312" s="39"/>
      <c r="M312" s="220" t="s">
        <v>1</v>
      </c>
      <c r="N312" s="221" t="s">
        <v>43</v>
      </c>
      <c r="O312" s="71"/>
      <c r="P312" s="222">
        <f>O312*H312</f>
        <v>0</v>
      </c>
      <c r="Q312" s="222">
        <v>0</v>
      </c>
      <c r="R312" s="222">
        <f>Q312*H312</f>
        <v>0</v>
      </c>
      <c r="S312" s="222">
        <v>0</v>
      </c>
      <c r="T312" s="223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224" t="s">
        <v>482</v>
      </c>
      <c r="AT312" s="224" t="s">
        <v>134</v>
      </c>
      <c r="AU312" s="224" t="s">
        <v>108</v>
      </c>
      <c r="AY312" s="17" t="s">
        <v>131</v>
      </c>
      <c r="BE312" s="225">
        <f>IF(N312="základní",J312,0)</f>
        <v>0</v>
      </c>
      <c r="BF312" s="225">
        <f>IF(N312="snížená",J312,0)</f>
        <v>0</v>
      </c>
      <c r="BG312" s="225">
        <f>IF(N312="zákl. přenesená",J312,0)</f>
        <v>0</v>
      </c>
      <c r="BH312" s="225">
        <f>IF(N312="sníž. přenesená",J312,0)</f>
        <v>0</v>
      </c>
      <c r="BI312" s="225">
        <f>IF(N312="nulová",J312,0)</f>
        <v>0</v>
      </c>
      <c r="BJ312" s="17" t="s">
        <v>108</v>
      </c>
      <c r="BK312" s="225">
        <f>ROUND(I312*H312,2)</f>
        <v>0</v>
      </c>
      <c r="BL312" s="17" t="s">
        <v>482</v>
      </c>
      <c r="BM312" s="224" t="s">
        <v>488</v>
      </c>
    </row>
    <row r="313" spans="1:65" s="13" customFormat="1" ht="10.199999999999999">
      <c r="B313" s="226"/>
      <c r="C313" s="227"/>
      <c r="D313" s="228" t="s">
        <v>140</v>
      </c>
      <c r="E313" s="229" t="s">
        <v>1</v>
      </c>
      <c r="F313" s="230" t="s">
        <v>489</v>
      </c>
      <c r="G313" s="227"/>
      <c r="H313" s="229" t="s">
        <v>1</v>
      </c>
      <c r="I313" s="231"/>
      <c r="J313" s="227"/>
      <c r="K313" s="227"/>
      <c r="L313" s="232"/>
      <c r="M313" s="233"/>
      <c r="N313" s="234"/>
      <c r="O313" s="234"/>
      <c r="P313" s="234"/>
      <c r="Q313" s="234"/>
      <c r="R313" s="234"/>
      <c r="S313" s="234"/>
      <c r="T313" s="235"/>
      <c r="AT313" s="236" t="s">
        <v>140</v>
      </c>
      <c r="AU313" s="236" t="s">
        <v>108</v>
      </c>
      <c r="AV313" s="13" t="s">
        <v>82</v>
      </c>
      <c r="AW313" s="13" t="s">
        <v>33</v>
      </c>
      <c r="AX313" s="13" t="s">
        <v>77</v>
      </c>
      <c r="AY313" s="236" t="s">
        <v>131</v>
      </c>
    </row>
    <row r="314" spans="1:65" s="14" customFormat="1" ht="10.199999999999999">
      <c r="B314" s="237"/>
      <c r="C314" s="238"/>
      <c r="D314" s="228" t="s">
        <v>140</v>
      </c>
      <c r="E314" s="239" t="s">
        <v>1</v>
      </c>
      <c r="F314" s="240" t="s">
        <v>490</v>
      </c>
      <c r="G314" s="238"/>
      <c r="H314" s="241">
        <v>115.26</v>
      </c>
      <c r="I314" s="242"/>
      <c r="J314" s="238"/>
      <c r="K314" s="238"/>
      <c r="L314" s="243"/>
      <c r="M314" s="244"/>
      <c r="N314" s="245"/>
      <c r="O314" s="245"/>
      <c r="P314" s="245"/>
      <c r="Q314" s="245"/>
      <c r="R314" s="245"/>
      <c r="S314" s="245"/>
      <c r="T314" s="246"/>
      <c r="AT314" s="247" t="s">
        <v>140</v>
      </c>
      <c r="AU314" s="247" t="s">
        <v>108</v>
      </c>
      <c r="AV314" s="14" t="s">
        <v>108</v>
      </c>
      <c r="AW314" s="14" t="s">
        <v>33</v>
      </c>
      <c r="AX314" s="14" t="s">
        <v>82</v>
      </c>
      <c r="AY314" s="247" t="s">
        <v>131</v>
      </c>
    </row>
    <row r="315" spans="1:65" s="2" customFormat="1" ht="16.5" customHeight="1">
      <c r="A315" s="34"/>
      <c r="B315" s="35"/>
      <c r="C315" s="212" t="s">
        <v>491</v>
      </c>
      <c r="D315" s="212" t="s">
        <v>134</v>
      </c>
      <c r="E315" s="213" t="s">
        <v>492</v>
      </c>
      <c r="F315" s="214" t="s">
        <v>493</v>
      </c>
      <c r="G315" s="215" t="s">
        <v>494</v>
      </c>
      <c r="H315" s="216">
        <v>1</v>
      </c>
      <c r="I315" s="217"/>
      <c r="J315" s="218">
        <f>ROUND(I315*H315,2)</f>
        <v>0</v>
      </c>
      <c r="K315" s="219"/>
      <c r="L315" s="39"/>
      <c r="M315" s="271" t="s">
        <v>1</v>
      </c>
      <c r="N315" s="272" t="s">
        <v>43</v>
      </c>
      <c r="O315" s="273"/>
      <c r="P315" s="274">
        <f>O315*H315</f>
        <v>0</v>
      </c>
      <c r="Q315" s="274">
        <v>0</v>
      </c>
      <c r="R315" s="274">
        <f>Q315*H315</f>
        <v>0</v>
      </c>
      <c r="S315" s="274">
        <v>0</v>
      </c>
      <c r="T315" s="275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224" t="s">
        <v>482</v>
      </c>
      <c r="AT315" s="224" t="s">
        <v>134</v>
      </c>
      <c r="AU315" s="224" t="s">
        <v>108</v>
      </c>
      <c r="AY315" s="17" t="s">
        <v>131</v>
      </c>
      <c r="BE315" s="225">
        <f>IF(N315="základní",J315,0)</f>
        <v>0</v>
      </c>
      <c r="BF315" s="225">
        <f>IF(N315="snížená",J315,0)</f>
        <v>0</v>
      </c>
      <c r="BG315" s="225">
        <f>IF(N315="zákl. přenesená",J315,0)</f>
        <v>0</v>
      </c>
      <c r="BH315" s="225">
        <f>IF(N315="sníž. přenesená",J315,0)</f>
        <v>0</v>
      </c>
      <c r="BI315" s="225">
        <f>IF(N315="nulová",J315,0)</f>
        <v>0</v>
      </c>
      <c r="BJ315" s="17" t="s">
        <v>108</v>
      </c>
      <c r="BK315" s="225">
        <f>ROUND(I315*H315,2)</f>
        <v>0</v>
      </c>
      <c r="BL315" s="17" t="s">
        <v>482</v>
      </c>
      <c r="BM315" s="224" t="s">
        <v>495</v>
      </c>
    </row>
    <row r="316" spans="1:65" s="2" customFormat="1" ht="6.9" customHeight="1">
      <c r="A316" s="34"/>
      <c r="B316" s="54"/>
      <c r="C316" s="55"/>
      <c r="D316" s="55"/>
      <c r="E316" s="55"/>
      <c r="F316" s="55"/>
      <c r="G316" s="55"/>
      <c r="H316" s="55"/>
      <c r="I316" s="149"/>
      <c r="J316" s="55"/>
      <c r="K316" s="55"/>
      <c r="L316" s="39"/>
      <c r="M316" s="34"/>
      <c r="O316" s="34"/>
      <c r="P316" s="34"/>
      <c r="Q316" s="34"/>
      <c r="R316" s="34"/>
      <c r="S316" s="34"/>
      <c r="T316" s="34"/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</row>
  </sheetData>
  <sheetProtection algorithmName="SHA-512" hashValue="OKndCX4Ff5OpiDh/0KY4OOxwcxGNCdn369a0hyr6l3YIyAg0kkj0CYKnqCgBhqIcMCEuhCaBLrQRDgsY3WtCKQ==" saltValue="adTcrSoxape0CXoFrxY/rLjH1pdbZHAHDWZsYtgT+TzS52wWiJb813boekH4STOBTglWvD/AR4AqB1k3XJvhmQ==" spinCount="100000" sheet="1" objects="1" scenarios="1" formatColumns="0" formatRows="0" autoFilter="0"/>
  <autoFilter ref="C134:K315"/>
  <mergeCells count="11">
    <mergeCell ref="L2:V2"/>
    <mergeCell ref="D112:F112"/>
    <mergeCell ref="D113:F113"/>
    <mergeCell ref="D114:F114"/>
    <mergeCell ref="D115:F115"/>
    <mergeCell ref="E127:H127"/>
    <mergeCell ref="E7:H7"/>
    <mergeCell ref="E16:H16"/>
    <mergeCell ref="E25:H25"/>
    <mergeCell ref="E85:H85"/>
    <mergeCell ref="D111:F111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A92 - Výměna oken v objek...</vt:lpstr>
      <vt:lpstr>'A92 - Výměna oken v objek...'!Názvy_tisku</vt:lpstr>
      <vt:lpstr>'Rekapitulace stavby'!Názvy_tisku</vt:lpstr>
      <vt:lpstr>'A92 - Výměna oken v objek...'!Oblast_tisku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AIOLumir\Lumir</dc:creator>
  <cp:lastModifiedBy>Lumír Hajdušek</cp:lastModifiedBy>
  <dcterms:created xsi:type="dcterms:W3CDTF">2020-05-15T09:49:53Z</dcterms:created>
  <dcterms:modified xsi:type="dcterms:W3CDTF">2020-05-15T09:52:52Z</dcterms:modified>
</cp:coreProperties>
</file>